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CCC Calculator" state="visible" r:id="rId5"/>
    <sheet sheetId="3" name="Peg Prep" state="visible" r:id="rId6"/>
  </sheets>
  <calcPr calcId="171027" fullCalcOnLoad="1"/>
</workbook>
</file>

<file path=xl/sharedStrings.xml><?xml version="1.0" encoding="utf-8"?>
<sst xmlns="http://schemas.openxmlformats.org/spreadsheetml/2006/main" count="65" uniqueCount="65">
  <si>
    <t>WORKING CAPITAL &amp; CASH CONVERSION CYCLE</t>
  </si>
  <si>
    <t>Helm Advisory  ·  helm-advisory.com</t>
  </si>
  <si>
    <t>What this is</t>
  </si>
  <si>
    <t>Working capital is cash wearing a disguise. This workbook measures how long a dollar stays trapped in receivables and inventory before payables give some of it back, prices what one day of improvement is worth, and previews the number that will quietly move your purchase price in a sale: the working capital peg.</t>
  </si>
  <si>
    <t>Yellow cells are inputs. Everything else calculates. Two working tabs: CCC Calculator, then Peg Prep.</t>
  </si>
  <si>
    <t>The CCC Calculator (ten minutes)</t>
  </si>
  <si>
    <t>1.  Enter five numbers from your financials: annual revenue, annual COGS, and the current balances of receivables, inventory, and payables. Add the prior year for the trend.</t>
  </si>
  <si>
    <t>2.  Read the cycle: DSO days collecting, DIO days holding, DPO days before you pay. The total is how many days each revenue dollar spends locked up.</t>
  </si>
  <si>
    <t>3.  The scenario section prices the fix. Set target days for each lever; the released cash and the annual interest it saves calculate. Targets should be earned, not wished: collections discipline, inventory right-sizing, terms actually negotiated.</t>
  </si>
  <si>
    <t>Peg Prep (before any sale process)</t>
  </si>
  <si>
    <t>Deals close cash-free, debt-free, with a 'normal' level of working capital delivered at close, usually set from a trailing 12-month average. Enter your monthly balances and the tab shows the peg proxy, your seasonal spread, and what closing in each month would mean against it: deliver less than the peg and the price drops dollar for dollar; deliver more and you funded the buyer's balance sheet.</t>
  </si>
  <si>
    <t>The year before a sale, this tab and the CCC tab are the same project: run leaner, set a leaner peg, and keep the released cash.</t>
  </si>
  <si>
    <t>Where to go deeper</t>
  </si>
  <si>
    <t>The published teardown of this playbook releasing $2.74M from one distributor is at helm-advisory.com/case-studies. The weekly discipline that holds the gains is the free 13-week cash flow template at helm-advisory.com/resources. If the cycle needs to move before a sale or a covenant test, start a conversation at helm-advisory.com.</t>
  </si>
  <si>
    <t>CASH CONVERSION CYCLE</t>
  </si>
  <si>
    <t>Yellow cells are inputs, from your P&amp;L and balance sheet. Prior year is optional but shows the drift.</t>
  </si>
  <si>
    <t>This year</t>
  </si>
  <si>
    <t>Prior year</t>
  </si>
  <si>
    <t>Change</t>
  </si>
  <si>
    <t>Annual revenue</t>
  </si>
  <si>
    <t>Annual COGS</t>
  </si>
  <si>
    <t>Accounts receivable balance</t>
  </si>
  <si>
    <t>Inventory balance</t>
  </si>
  <si>
    <t>Accounts payable balance</t>
  </si>
  <si>
    <t>DSO: days sales outstanding</t>
  </si>
  <si>
    <t>DIO: days inventory on hand</t>
  </si>
  <si>
    <t>DPO: days payables outstanding</t>
  </si>
  <si>
    <t>CASH CONVERSION CYCLE (DSO + DIO - DPO)</t>
  </si>
  <si>
    <t>WHAT ONE DAY IS WORTH</t>
  </si>
  <si>
    <t>One day of DSO (revenue / 365)</t>
  </si>
  <si>
    <t>One day of DIO (COGS / 365)</t>
  </si>
  <si>
    <t>One day of DPO (COGS / 365)</t>
  </si>
  <si>
    <t>THE IMPROVEMENT SCENARIO</t>
  </si>
  <si>
    <t>Set targets you can defend. Cash released calculates per lever.</t>
  </si>
  <si>
    <t>Target DSO</t>
  </si>
  <si>
    <t>Target DIO</t>
  </si>
  <si>
    <t>Target DPO (higher releases cash)</t>
  </si>
  <si>
    <t>TOTAL CASH RELEASED</t>
  </si>
  <si>
    <t>Your borrowing rate (prices the release as interest saved)</t>
  </si>
  <si>
    <t>Annual interest the released cash stops costing</t>
  </si>
  <si>
    <t>WORKING CAPITAL PEG PREP</t>
  </si>
  <si>
    <t>Enter month-end balances for the last 12 months. The trailing average is the usual starting point for a peg.</t>
  </si>
  <si>
    <t>Month</t>
  </si>
  <si>
    <t>AR</t>
  </si>
  <si>
    <t>Inventory</t>
  </si>
  <si>
    <t>AP</t>
  </si>
  <si>
    <t>Net working capital</t>
  </si>
  <si>
    <t>vs trailing average</t>
  </si>
  <si>
    <t>If you closed this month</t>
  </si>
  <si>
    <t>Jan</t>
  </si>
  <si>
    <t>Feb</t>
  </si>
  <si>
    <t>Mar</t>
  </si>
  <si>
    <t>Apr</t>
  </si>
  <si>
    <t>May</t>
  </si>
  <si>
    <t>Jun</t>
  </si>
  <si>
    <t>Jul</t>
  </si>
  <si>
    <t>Aug</t>
  </si>
  <si>
    <t>Sep</t>
  </si>
  <si>
    <t>Oct</t>
  </si>
  <si>
    <t>Nov</t>
  </si>
  <si>
    <t>Dec</t>
  </si>
  <si>
    <t>TRAILING 12-MONTH AVERAGE (the peg proxy)</t>
  </si>
  <si>
    <t>Seasonal spread (high month minus low month)</t>
  </si>
  <si>
    <t>Month closest to the peg</t>
  </si>
  <si>
    <t>Negotiate the mechanics, not just the number: the measurement window, seasonality treatment, definitions of what counts, and a collar if the business swings.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</si>
</sst>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Red]($#,##0)"/>
    <numFmt numFmtId="165" formatCode="0.0 &quot;days&quot;"/>
    <numFmt numFmtId="166" formatCode="+0.0;-0.0;&quot;—&quot;"/>
    <numFmt numFmtId="167" formatCode="0.0%"/>
  </numFmts>
  <fonts count="14" x14ac:knownFonts="1">
    <font>
      <color theme="1"/>
      <family val="2"/>
      <scheme val="minor"/>
      <sz val="11"/>
      <name val="Calibri"/>
    </font>
    <font>
      <b/>
      <color rgb="FFFFFFFF"/>
      <sz val="18"/>
      <name val="Calibri"/>
    </font>
    <font>
      <color rgb="FF5A6B7A"/>
      <sz val="10"/>
      <name val="Calibri"/>
    </font>
    <font>
      <b/>
      <color rgb="FF042C53"/>
      <sz val="13"/>
      <name val="Calibri"/>
    </font>
    <font>
      <color rgb="FF1F2D3A"/>
      <sz val="11"/>
      <name val="Calibri"/>
    </font>
    <font>
      <b/>
      <color rgb="FFFFFFFF"/>
      <sz val="14"/>
      <name val="Calibri"/>
    </font>
    <font>
      <i/>
      <color rgb="FF5A6B7A"/>
      <sz val="9"/>
      <name val="Calibri"/>
    </font>
    <font>
      <b/>
      <color rgb="FF042C53"/>
      <sz val="10"/>
      <name val="Calibri"/>
    </font>
    <font>
      <b/>
      <color rgb="FF042C53"/>
      <sz val="10.5"/>
      <name val="Calibri"/>
    </font>
    <font>
      <b/>
      <color rgb="FF042C53"/>
      <sz val="11"/>
      <name val="Calibri"/>
    </font>
    <font>
      <color rgb="FF042C53"/>
      <sz val="11"/>
      <name val="Calibri"/>
    </font>
    <font>
      <b/>
      <color rgb="FF042C53"/>
      <sz val="12"/>
      <name val="Calibri"/>
    </font>
    <font>
      <i/>
      <color rgb="FF5A6B7A"/>
      <sz val="9.5"/>
      <name val="Calibri"/>
    </font>
    <font>
      <color rgb="FF1F2D3A"/>
      <sz val="9.5"/>
      <name val="Calibri"/>
    </font>
  </fonts>
  <fills count="7">
    <fill>
      <patternFill patternType="none"/>
    </fill>
    <fill>
      <patternFill patternType="gray125"/>
    </fill>
    <fill>
      <patternFill patternType="solid">
        <fgColor rgb="FF042C53"/>
      </patternFill>
    </fill>
    <fill>
      <patternFill patternType="solid">
        <fgColor rgb="FFEAF2FA"/>
      </patternFill>
    </fill>
    <fill>
      <patternFill patternType="solid">
        <fgColor rgb="FFFFF2CC"/>
      </patternFill>
    </fill>
    <fill>
      <patternFill patternType="solid">
        <fgColor rgb="FFF3F6FA"/>
      </patternFill>
    </fill>
    <fill>
      <patternFill patternType="solid">
        <fgColor rgb="FFDCEEDC"/>
      </patternFill>
    </fill>
  </fills>
  <borders count="4">
    <border>
      <left/>
      <right/>
      <top/>
      <bottom/>
      <diagonal/>
    </border>
    <border>
      <left/>
      <right/>
      <top/>
      <bottom style="thin">
        <color rgb="FF042C53"/>
      </bottom>
      <diagonal/>
    </border>
    <border>
      <left style="thin">
        <color rgb="FFC9D4DE"/>
      </left>
      <right style="thin">
        <color rgb="FFC9D4DE"/>
      </right>
      <top style="thin">
        <color rgb="FFC9D4DE"/>
      </top>
      <bottom style="thin">
        <color rgb="FFC9D4DE"/>
      </bottom>
      <diagonal/>
    </border>
    <border>
      <left/>
      <right/>
      <top style="thin">
        <color rgb="FF042C53"/>
      </top>
      <bottom/>
      <diagonal/>
    </border>
  </borders>
  <cellStyleXfs count="1">
    <xf numFmtId="0" fontId="0" fillId="0" borderId="0"/>
  </cellStyleXfs>
  <cellXfs count="31">
    <xf numFmtId="0" fontId="0" fillId="0" borderId="0" xfId="0"/>
    <xf numFmtId="0" fontId="1" fillId="2" borderId="0" xfId="0" applyFont="1" applyFill="1" applyAlignment="1">
      <alignment vertical="center" indent="1"/>
    </xf>
    <xf numFmtId="0" fontId="2" fillId="0" borderId="0" xfId="0" applyFont="1"/>
    <xf numFmtId="0" fontId="3" fillId="0" borderId="0" xfId="0" applyFont="1"/>
    <xf numFmtId="0" fontId="4" fillId="0" borderId="0" xfId="0" applyFont="1" applyAlignment="1">
      <alignment vertical="top" wrapText="1"/>
    </xf>
    <xf numFmtId="0" fontId="5" fillId="2" borderId="0" xfId="0" applyFont="1" applyFill="1" applyAlignment="1">
      <alignment vertical="center" indent="1"/>
    </xf>
    <xf numFmtId="0" fontId="6" fillId="0" borderId="0" xfId="0" applyFont="1" applyAlignment="1">
      <alignment vertical="center" indent="1"/>
    </xf>
    <xf numFmtId="0" fontId="7" fillId="3" borderId="1" xfId="0" applyFont="1" applyFill="1" applyBorder="1" applyAlignment="1">
      <alignment horizontal="center"/>
    </xf>
    <xf numFmtId="0" fontId="8" fillId="0" borderId="0" xfId="0" applyFont="1" applyAlignment="1">
      <alignment vertical="center" indent="1"/>
    </xf>
    <xf numFmtId="164" fontId="0" fillId="4" borderId="2" xfId="0" applyNumberFormat="1" applyFill="1" applyBorder="1"/>
    <xf numFmtId="0" fontId="9" fillId="0" borderId="0" xfId="0" applyFont="1" applyAlignment="1">
      <alignment vertical="center" indent="1"/>
    </xf>
    <xf numFmtId="165" fontId="10" fillId="0" borderId="0" xfId="0" applyNumberFormat="1" applyFont="1"/>
    <xf numFmtId="166" fontId="0" fillId="0" borderId="0" xfId="0" applyNumberFormat="1"/>
    <xf numFmtId="0" fontId="9" fillId="5" borderId="3" xfId="0" applyFont="1" applyFill="1" applyBorder="1" applyAlignment="1">
      <alignment vertical="center" indent="1"/>
    </xf>
    <xf numFmtId="165" fontId="9" fillId="5" borderId="3" xfId="0" applyNumberFormat="1" applyFont="1" applyFill="1" applyBorder="1"/>
    <xf numFmtId="166" fontId="0" fillId="5" borderId="3" xfId="0" applyNumberFormat="1" applyFill="1" applyBorder="1"/>
    <xf numFmtId="0" fontId="11" fillId="0" borderId="0" xfId="0" applyFont="1" applyAlignment="1">
      <alignment vertical="center" indent="1"/>
    </xf>
    <xf numFmtId="0" fontId="4" fillId="0" borderId="0" xfId="0" applyFont="1" applyAlignment="1">
      <alignment vertical="center" indent="1"/>
    </xf>
    <xf numFmtId="164" fontId="9" fillId="0" borderId="0" xfId="0" applyNumberFormat="1" applyFont="1"/>
    <xf numFmtId="0" fontId="12" fillId="0" borderId="0" xfId="0" applyFont="1" applyAlignment="1">
      <alignment vertical="center" indent="1"/>
    </xf>
    <xf numFmtId="165" fontId="0" fillId="4" borderId="2" xfId="0" applyNumberFormat="1" applyFill="1" applyBorder="1"/>
    <xf numFmtId="164" fontId="0" fillId="0" borderId="0" xfId="0" applyNumberFormat="1"/>
    <xf numFmtId="0" fontId="9" fillId="6" borderId="3" xfId="0" applyFont="1" applyFill="1" applyBorder="1" applyAlignment="1">
      <alignment vertical="center" indent="1"/>
    </xf>
    <xf numFmtId="0" fontId="0" fillId="6" borderId="3" xfId="0" applyFill="1" applyBorder="1"/>
    <xf numFmtId="164" fontId="11" fillId="6" borderId="3" xfId="0" applyNumberFormat="1" applyFont="1" applyFill="1" applyBorder="1"/>
    <xf numFmtId="167" fontId="0" fillId="4" borderId="2" xfId="0" applyNumberFormat="1" applyFill="1" applyBorder="1"/>
    <xf numFmtId="0" fontId="7" fillId="3" borderId="1" xfId="0" applyFont="1" applyFill="1" applyBorder="1" applyAlignment="1">
      <alignment vertical="center" wrapText="1"/>
    </xf>
    <xf numFmtId="0" fontId="0" fillId="4" borderId="2" xfId="0" applyFill="1" applyBorder="1"/>
    <xf numFmtId="0" fontId="13" fillId="0" borderId="0" xfId="0" applyFont="1" applyAlignment="1">
      <alignment vertical="center" wrapText="1"/>
    </xf>
    <xf numFmtId="164" fontId="9" fillId="5" borderId="3" xfId="0" applyNumberFormat="1" applyFont="1" applyFill="1" applyBorder="1"/>
    <xf numFmtId="0" fontId="9" fillId="0" borderId="0" xfId="0" applyFont="1"/>
  </cellXfs>
  <cellStyles count="1">
    <cellStyle name="Normal" xfId="0" builtinId="0"/>
  </cellStyles>
  <dxfs count="2">
    <dxf>
      <font>
        <b/>
        <color rgb="FF8C2B18"/>
      </font>
      <fill>
        <patternFill patternType="solid">
          <bgColor rgb="FFF8D0C8"/>
        </patternFill>
      </fill>
    </dxf>
    <dxf>
      <fill>
        <patternFill patternType="solid">
          <bgColor rgb="FFFFE1B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howGridLines="0"/>
  </sheetViews>
  <sheetFormatPr defaultRowHeight="15" outlineLevelRow="0" outlineLevelCol="0" x14ac:dyDescent="55"/>
  <cols>
    <col min="1" max="1" width="3" customWidth="1"/>
    <col min="2" max="2" width="96" customWidth="1"/>
  </cols>
  <sheetData>
    <row r="1" ht="34" customHeight="1" spans="1:3" x14ac:dyDescent="0.25">
      <c r="A1" s="1" t="s">
        <v>0</v>
      </c>
      <c r="B1" s="1"/>
      <c r="C1" s="1"/>
    </row>
    <row r="2" spans="2:2" x14ac:dyDescent="0.25">
      <c r="B2" s="2" t="s">
        <v>1</v>
      </c>
    </row>
    <row r="4" spans="2:2" x14ac:dyDescent="0.25">
      <c r="B4" s="3" t="s">
        <v>2</v>
      </c>
    </row>
    <row r="5" ht="42" customHeight="1" spans="2:2" x14ac:dyDescent="0.25">
      <c r="B5" s="4" t="s">
        <v>3</v>
      </c>
    </row>
    <row r="6" ht="30" customHeight="1" spans="2:2" x14ac:dyDescent="0.25">
      <c r="B6" s="4" t="s">
        <v>4</v>
      </c>
    </row>
    <row r="8" spans="2:2" x14ac:dyDescent="0.25">
      <c r="B8" s="3" t="s">
        <v>5</v>
      </c>
    </row>
    <row r="9" ht="42" customHeight="1" spans="2:2" x14ac:dyDescent="0.25">
      <c r="B9" s="4" t="s">
        <v>6</v>
      </c>
    </row>
    <row r="10" ht="42" customHeight="1" spans="2:2" x14ac:dyDescent="0.25">
      <c r="B10" s="4" t="s">
        <v>7</v>
      </c>
    </row>
    <row r="11" ht="42" customHeight="1" spans="2:2" x14ac:dyDescent="0.25">
      <c r="B11" s="4" t="s">
        <v>8</v>
      </c>
    </row>
    <row r="13" spans="2:2" x14ac:dyDescent="0.25">
      <c r="B13" s="3" t="s">
        <v>9</v>
      </c>
    </row>
    <row r="14" ht="42" customHeight="1" spans="2:2" x14ac:dyDescent="0.25">
      <c r="B14" s="4" t="s">
        <v>10</v>
      </c>
    </row>
    <row r="15" ht="42" customHeight="1" spans="2:2" x14ac:dyDescent="0.25">
      <c r="B15" s="4" t="s">
        <v>11</v>
      </c>
    </row>
    <row r="17" spans="2:2" x14ac:dyDescent="0.25">
      <c r="B17" s="3" t="s">
        <v>12</v>
      </c>
    </row>
    <row r="18" ht="42" customHeight="1" spans="2:2" x14ac:dyDescent="0.25">
      <c r="B18" s="4" t="s">
        <v>13</v>
      </c>
    </row>
  </sheetData>
  <mergeCells count="1">
    <mergeCell ref="A1:C1"/>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howGridLines="0"/>
  </sheetViews>
  <sheetFormatPr defaultRowHeight="15" outlineLevelRow="0" outlineLevelCol="0" x14ac:dyDescent="55"/>
  <cols>
    <col min="1" max="1" width="40" customWidth="1"/>
    <col min="2" max="4" width="15" customWidth="1"/>
    <col min="5" max="5" width="4" customWidth="1"/>
    <col min="6" max="6" width="15" customWidth="1"/>
  </cols>
  <sheetData>
    <row r="1" ht="26" customHeight="1" spans="1:6" x14ac:dyDescent="0.25">
      <c r="A1" s="5" t="s">
        <v>14</v>
      </c>
      <c r="B1" s="5"/>
      <c r="C1" s="5"/>
      <c r="D1" s="5"/>
      <c r="E1" s="5"/>
      <c r="F1" s="5"/>
    </row>
    <row r="2" spans="1:1" x14ac:dyDescent="0.25">
      <c r="A2" s="6" t="s">
        <v>15</v>
      </c>
    </row>
    <row r="4" spans="2:4" x14ac:dyDescent="0.25">
      <c r="B4" s="7" t="s">
        <v>16</v>
      </c>
      <c r="C4" s="7" t="s">
        <v>17</v>
      </c>
      <c r="D4" s="7" t="s">
        <v>18</v>
      </c>
    </row>
    <row r="5" spans="1:3" x14ac:dyDescent="0.25">
      <c r="A5" s="8" t="s">
        <v>19</v>
      </c>
      <c r="B5" s="9">
        <v>20000000</v>
      </c>
      <c r="C5" s="9">
        <v>18500000</v>
      </c>
    </row>
    <row r="6" spans="1:3" x14ac:dyDescent="0.25">
      <c r="A6" s="8" t="s">
        <v>20</v>
      </c>
      <c r="B6" s="9">
        <v>14000000</v>
      </c>
      <c r="C6" s="9">
        <v>13000000</v>
      </c>
    </row>
    <row r="7" spans="1:3" x14ac:dyDescent="0.25">
      <c r="A7" s="8" t="s">
        <v>21</v>
      </c>
      <c r="B7" s="9">
        <v>3290000</v>
      </c>
      <c r="C7" s="9">
        <v>3100000</v>
      </c>
    </row>
    <row r="8" spans="1:3" x14ac:dyDescent="0.25">
      <c r="A8" s="8" t="s">
        <v>22</v>
      </c>
      <c r="B8" s="9">
        <v>2680000</v>
      </c>
      <c r="C8" s="9">
        <v>2450000</v>
      </c>
    </row>
    <row r="9" spans="1:3" x14ac:dyDescent="0.25">
      <c r="A9" s="8" t="s">
        <v>23</v>
      </c>
      <c r="B9" s="9">
        <v>1340000</v>
      </c>
      <c r="C9" s="9">
        <v>1300000</v>
      </c>
    </row>
    <row r="11" spans="1:4" x14ac:dyDescent="0.25">
      <c r="A11" s="10" t="s">
        <v>24</v>
      </c>
      <c r="B11" s="11">
        <f>IF(B5=0,"",B7/B5*365)</f>
      </c>
      <c r="C11" s="11">
        <f>IF(C5=0,"",C7/C5*365)</f>
      </c>
      <c r="D11" s="12">
        <f>IF(C11="","",B11-C11)</f>
      </c>
    </row>
    <row r="12" spans="1:4" x14ac:dyDescent="0.25">
      <c r="A12" s="10" t="s">
        <v>25</v>
      </c>
      <c r="B12" s="11">
        <f>IF(B6=0,"",B8/B6*365)</f>
      </c>
      <c r="C12" s="11">
        <f>IF(C6=0,"",C8/C6*365)</f>
      </c>
      <c r="D12" s="12">
        <f>IF(C12="","",B12-C12)</f>
      </c>
    </row>
    <row r="13" spans="1:4" x14ac:dyDescent="0.25">
      <c r="A13" s="10" t="s">
        <v>26</v>
      </c>
      <c r="B13" s="11">
        <f>IF(B6=0,"",B9/B6*365)</f>
      </c>
      <c r="C13" s="11">
        <f>IF(C6=0,"",C9/C6*365)</f>
      </c>
      <c r="D13" s="12">
        <f>IF(C13="","",B13-C13)</f>
      </c>
    </row>
    <row r="14" spans="1:4" x14ac:dyDescent="0.25">
      <c r="A14" s="13" t="s">
        <v>27</v>
      </c>
      <c r="B14" s="14">
        <f>B11+B12-B13</f>
      </c>
      <c r="C14" s="14">
        <f>C11+C12-C13</f>
      </c>
      <c r="D14" s="15">
        <f>IF(C14="","",B14-C14)</f>
      </c>
    </row>
    <row r="16" spans="1:1" x14ac:dyDescent="0.25">
      <c r="A16" s="16" t="s">
        <v>28</v>
      </c>
    </row>
    <row r="17" spans="1:2" x14ac:dyDescent="0.25">
      <c r="A17" s="17" t="s">
        <v>29</v>
      </c>
      <c r="B17" s="18">
        <f>B5/365</f>
      </c>
    </row>
    <row r="18" spans="1:2" x14ac:dyDescent="0.25">
      <c r="A18" s="17" t="s">
        <v>30</v>
      </c>
      <c r="B18" s="18">
        <f>B6/365</f>
      </c>
    </row>
    <row r="19" spans="1:2" x14ac:dyDescent="0.25">
      <c r="A19" s="17" t="s">
        <v>31</v>
      </c>
      <c r="B19" s="18">
        <f>B6/365</f>
      </c>
    </row>
    <row r="21" spans="1:1" x14ac:dyDescent="0.25">
      <c r="A21" s="16" t="s">
        <v>32</v>
      </c>
    </row>
    <row r="22" spans="1:1" x14ac:dyDescent="0.25">
      <c r="A22" s="19" t="s">
        <v>33</v>
      </c>
    </row>
    <row r="23" spans="1:3" x14ac:dyDescent="0.25">
      <c r="A23" s="8" t="s">
        <v>34</v>
      </c>
      <c r="B23" s="20">
        <v>52</v>
      </c>
      <c r="C23" s="21">
        <f>(B11-B23)*B17</f>
      </c>
    </row>
    <row r="24" spans="1:3" x14ac:dyDescent="0.25">
      <c r="A24" s="8" t="s">
        <v>35</v>
      </c>
      <c r="B24" s="20">
        <v>60</v>
      </c>
      <c r="C24" s="21">
        <f>(B12-B24)*B18</f>
      </c>
    </row>
    <row r="25" spans="1:3" x14ac:dyDescent="0.25">
      <c r="A25" s="8" t="s">
        <v>36</v>
      </c>
      <c r="B25" s="20">
        <v>42</v>
      </c>
      <c r="C25" s="21">
        <f>(B25-B13)*B19</f>
      </c>
    </row>
    <row r="26" spans="1:4" x14ac:dyDescent="0.25">
      <c r="A26" s="22" t="s">
        <v>37</v>
      </c>
      <c r="B26" s="23"/>
      <c r="C26" s="24">
        <f>SUM(C23:C25)</f>
      </c>
      <c r="D26" s="23"/>
    </row>
    <row r="28" spans="1:2" x14ac:dyDescent="0.25">
      <c r="A28" s="8" t="s">
        <v>38</v>
      </c>
      <c r="B28" s="25">
        <v>0.09</v>
      </c>
    </row>
    <row r="29" spans="1:2" x14ac:dyDescent="0.25">
      <c r="A29" s="17" t="s">
        <v>39</v>
      </c>
      <c r="B29" s="18">
        <f>C26*B28</f>
      </c>
    </row>
  </sheetData>
  <mergeCells count="1">
    <mergeCell ref="A1:F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howGridLines="0">
      <pane ySplit="4" topLeftCell="A5" activePane="bottomLeft" state="frozen"/>
      <selection pane="bottomLeft"/>
    </sheetView>
  </sheetViews>
  <sheetFormatPr defaultRowHeight="15" outlineLevelRow="0" outlineLevelCol="0" x14ac:dyDescent="55"/>
  <cols>
    <col min="1" max="1" width="14" customWidth="1"/>
    <col min="2" max="4" width="15" customWidth="1"/>
    <col min="5" max="5" width="16" customWidth="1"/>
    <col min="6" max="6" width="17" customWidth="1"/>
    <col min="7" max="7" width="26" customWidth="1"/>
    <col min="8" max="8" width="9" hidden="1" customWidth="1"/>
  </cols>
  <sheetData>
    <row r="1" ht="26" customHeight="1" spans="1:7" x14ac:dyDescent="0.25">
      <c r="A1" s="5" t="s">
        <v>40</v>
      </c>
      <c r="B1" s="5"/>
      <c r="C1" s="5"/>
      <c r="D1" s="5"/>
      <c r="E1" s="5"/>
      <c r="F1" s="5"/>
      <c r="G1" s="5"/>
    </row>
    <row r="2" spans="1:1" x14ac:dyDescent="0.25">
      <c r="A2" s="6" t="s">
        <v>41</v>
      </c>
    </row>
    <row r="4" spans="1:7" x14ac:dyDescent="0.25">
      <c r="A4" s="26" t="s">
        <v>42</v>
      </c>
      <c r="B4" s="26" t="s">
        <v>43</v>
      </c>
      <c r="C4" s="26" t="s">
        <v>44</v>
      </c>
      <c r="D4" s="26" t="s">
        <v>45</v>
      </c>
      <c r="E4" s="26" t="s">
        <v>46</v>
      </c>
      <c r="F4" s="26" t="s">
        <v>47</v>
      </c>
      <c r="G4" s="26" t="s">
        <v>48</v>
      </c>
    </row>
    <row r="5" spans="1:8" x14ac:dyDescent="0.25">
      <c r="A5" s="27" t="s">
        <v>49</v>
      </c>
      <c r="B5" s="9"/>
      <c r="C5" s="9"/>
      <c r="D5" s="9"/>
      <c r="E5" s="21">
        <f>IF(COUNT(B5:D5)=0,"",B5+C5-D5)</f>
      </c>
      <c r="F5" s="21">
        <f>IF(E5="","",E5-E$18)</f>
      </c>
      <c r="G5" s="28">
        <f>IF(E5="","",IF(F5&lt;0,"Deliver "&amp;TEXT(-F5,"$#,##0")&amp;" BELOW peg: price cut risk",IF(F5&gt;0,"Hand buyer "&amp;TEXT(F5,"$#,##0")&amp;" extra","On the peg")))</f>
      </c>
      <c r="H5">
        <f>IF(F5="",1E+30,ABS(F5))</f>
      </c>
    </row>
    <row r="6" spans="1:8" x14ac:dyDescent="0.25">
      <c r="A6" s="27" t="s">
        <v>50</v>
      </c>
      <c r="B6" s="9"/>
      <c r="C6" s="9"/>
      <c r="D6" s="9"/>
      <c r="E6" s="21">
        <f>IF(COUNT(B6:D6)=0,"",B6+C6-D6)</f>
      </c>
      <c r="F6" s="21">
        <f>IF(E6="","",E6-E$18)</f>
      </c>
      <c r="G6" s="28">
        <f>IF(E6="","",IF(F6&lt;0,"Deliver "&amp;TEXT(-F6,"$#,##0")&amp;" BELOW peg: price cut risk",IF(F6&gt;0,"Hand buyer "&amp;TEXT(F6,"$#,##0")&amp;" extra","On the peg")))</f>
      </c>
      <c r="H6">
        <f>IF(F6="",1E+30,ABS(F6))</f>
      </c>
    </row>
    <row r="7" spans="1:8" x14ac:dyDescent="0.25">
      <c r="A7" s="27" t="s">
        <v>51</v>
      </c>
      <c r="B7" s="9"/>
      <c r="C7" s="9"/>
      <c r="D7" s="9"/>
      <c r="E7" s="21">
        <f>IF(COUNT(B7:D7)=0,"",B7+C7-D7)</f>
      </c>
      <c r="F7" s="21">
        <f>IF(E7="","",E7-E$18)</f>
      </c>
      <c r="G7" s="28">
        <f>IF(E7="","",IF(F7&lt;0,"Deliver "&amp;TEXT(-F7,"$#,##0")&amp;" BELOW peg: price cut risk",IF(F7&gt;0,"Hand buyer "&amp;TEXT(F7,"$#,##0")&amp;" extra","On the peg")))</f>
      </c>
      <c r="H7">
        <f>IF(F7="",1E+30,ABS(F7))</f>
      </c>
    </row>
    <row r="8" spans="1:8" x14ac:dyDescent="0.25">
      <c r="A8" s="27" t="s">
        <v>52</v>
      </c>
      <c r="B8" s="9"/>
      <c r="C8" s="9"/>
      <c r="D8" s="9"/>
      <c r="E8" s="21">
        <f>IF(COUNT(B8:D8)=0,"",B8+C8-D8)</f>
      </c>
      <c r="F8" s="21">
        <f>IF(E8="","",E8-E$18)</f>
      </c>
      <c r="G8" s="28">
        <f>IF(E8="","",IF(F8&lt;0,"Deliver "&amp;TEXT(-F8,"$#,##0")&amp;" BELOW peg: price cut risk",IF(F8&gt;0,"Hand buyer "&amp;TEXT(F8,"$#,##0")&amp;" extra","On the peg")))</f>
      </c>
      <c r="H8">
        <f>IF(F8="",1E+30,ABS(F8))</f>
      </c>
    </row>
    <row r="9" spans="1:8" x14ac:dyDescent="0.25">
      <c r="A9" s="27" t="s">
        <v>53</v>
      </c>
      <c r="B9" s="9"/>
      <c r="C9" s="9"/>
      <c r="D9" s="9"/>
      <c r="E9" s="21">
        <f>IF(COUNT(B9:D9)=0,"",B9+C9-D9)</f>
      </c>
      <c r="F9" s="21">
        <f>IF(E9="","",E9-E$18)</f>
      </c>
      <c r="G9" s="28">
        <f>IF(E9="","",IF(F9&lt;0,"Deliver "&amp;TEXT(-F9,"$#,##0")&amp;" BELOW peg: price cut risk",IF(F9&gt;0,"Hand buyer "&amp;TEXT(F9,"$#,##0")&amp;" extra","On the peg")))</f>
      </c>
      <c r="H9">
        <f>IF(F9="",1E+30,ABS(F9))</f>
      </c>
    </row>
    <row r="10" spans="1:8" x14ac:dyDescent="0.25">
      <c r="A10" s="27" t="s">
        <v>54</v>
      </c>
      <c r="B10" s="9"/>
      <c r="C10" s="9"/>
      <c r="D10" s="9"/>
      <c r="E10" s="21">
        <f>IF(COUNT(B10:D10)=0,"",B10+C10-D10)</f>
      </c>
      <c r="F10" s="21">
        <f>IF(E10="","",E10-E$18)</f>
      </c>
      <c r="G10" s="28">
        <f>IF(E10="","",IF(F10&lt;0,"Deliver "&amp;TEXT(-F10,"$#,##0")&amp;" BELOW peg: price cut risk",IF(F10&gt;0,"Hand buyer "&amp;TEXT(F10,"$#,##0")&amp;" extra","On the peg")))</f>
      </c>
      <c r="H10">
        <f>IF(F10="",1E+30,ABS(F10))</f>
      </c>
    </row>
    <row r="11" spans="1:8" x14ac:dyDescent="0.25">
      <c r="A11" s="27" t="s">
        <v>55</v>
      </c>
      <c r="B11" s="9"/>
      <c r="C11" s="9"/>
      <c r="D11" s="9"/>
      <c r="E11" s="21">
        <f>IF(COUNT(B11:D11)=0,"",B11+C11-D11)</f>
      </c>
      <c r="F11" s="21">
        <f>IF(E11="","",E11-E$18)</f>
      </c>
      <c r="G11" s="28">
        <f>IF(E11="","",IF(F11&lt;0,"Deliver "&amp;TEXT(-F11,"$#,##0")&amp;" BELOW peg: price cut risk",IF(F11&gt;0,"Hand buyer "&amp;TEXT(F11,"$#,##0")&amp;" extra","On the peg")))</f>
      </c>
      <c r="H11">
        <f>IF(F11="",1E+30,ABS(F11))</f>
      </c>
    </row>
    <row r="12" spans="1:8" x14ac:dyDescent="0.25">
      <c r="A12" s="27" t="s">
        <v>56</v>
      </c>
      <c r="B12" s="9"/>
      <c r="C12" s="9"/>
      <c r="D12" s="9"/>
      <c r="E12" s="21">
        <f>IF(COUNT(B12:D12)=0,"",B12+C12-D12)</f>
      </c>
      <c r="F12" s="21">
        <f>IF(E12="","",E12-E$18)</f>
      </c>
      <c r="G12" s="28">
        <f>IF(E12="","",IF(F12&lt;0,"Deliver "&amp;TEXT(-F12,"$#,##0")&amp;" BELOW peg: price cut risk",IF(F12&gt;0,"Hand buyer "&amp;TEXT(F12,"$#,##0")&amp;" extra","On the peg")))</f>
      </c>
      <c r="H12">
        <f>IF(F12="",1E+30,ABS(F12))</f>
      </c>
    </row>
    <row r="13" spans="1:8" x14ac:dyDescent="0.25">
      <c r="A13" s="27" t="s">
        <v>57</v>
      </c>
      <c r="B13" s="9"/>
      <c r="C13" s="9"/>
      <c r="D13" s="9"/>
      <c r="E13" s="21">
        <f>IF(COUNT(B13:D13)=0,"",B13+C13-D13)</f>
      </c>
      <c r="F13" s="21">
        <f>IF(E13="","",E13-E$18)</f>
      </c>
      <c r="G13" s="28">
        <f>IF(E13="","",IF(F13&lt;0,"Deliver "&amp;TEXT(-F13,"$#,##0")&amp;" BELOW peg: price cut risk",IF(F13&gt;0,"Hand buyer "&amp;TEXT(F13,"$#,##0")&amp;" extra","On the peg")))</f>
      </c>
      <c r="H13">
        <f>IF(F13="",1E+30,ABS(F13))</f>
      </c>
    </row>
    <row r="14" spans="1:8" x14ac:dyDescent="0.25">
      <c r="A14" s="27" t="s">
        <v>58</v>
      </c>
      <c r="B14" s="9"/>
      <c r="C14" s="9"/>
      <c r="D14" s="9"/>
      <c r="E14" s="21">
        <f>IF(COUNT(B14:D14)=0,"",B14+C14-D14)</f>
      </c>
      <c r="F14" s="21">
        <f>IF(E14="","",E14-E$18)</f>
      </c>
      <c r="G14" s="28">
        <f>IF(E14="","",IF(F14&lt;0,"Deliver "&amp;TEXT(-F14,"$#,##0")&amp;" BELOW peg: price cut risk",IF(F14&gt;0,"Hand buyer "&amp;TEXT(F14,"$#,##0")&amp;" extra","On the peg")))</f>
      </c>
      <c r="H14">
        <f>IF(F14="",1E+30,ABS(F14))</f>
      </c>
    </row>
    <row r="15" spans="1:8" x14ac:dyDescent="0.25">
      <c r="A15" s="27" t="s">
        <v>59</v>
      </c>
      <c r="B15" s="9"/>
      <c r="C15" s="9"/>
      <c r="D15" s="9"/>
      <c r="E15" s="21">
        <f>IF(COUNT(B15:D15)=0,"",B15+C15-D15)</f>
      </c>
      <c r="F15" s="21">
        <f>IF(E15="","",E15-E$18)</f>
      </c>
      <c r="G15" s="28">
        <f>IF(E15="","",IF(F15&lt;0,"Deliver "&amp;TEXT(-F15,"$#,##0")&amp;" BELOW peg: price cut risk",IF(F15&gt;0,"Hand buyer "&amp;TEXT(F15,"$#,##0")&amp;" extra","On the peg")))</f>
      </c>
      <c r="H15">
        <f>IF(F15="",1E+30,ABS(F15))</f>
      </c>
    </row>
    <row r="16" spans="1:8" x14ac:dyDescent="0.25">
      <c r="A16" s="27" t="s">
        <v>60</v>
      </c>
      <c r="B16" s="9"/>
      <c r="C16" s="9"/>
      <c r="D16" s="9"/>
      <c r="E16" s="21">
        <f>IF(COUNT(B16:D16)=0,"",B16+C16-D16)</f>
      </c>
      <c r="F16" s="21">
        <f>IF(E16="","",E16-E$18)</f>
      </c>
      <c r="G16" s="28">
        <f>IF(E16="","",IF(F16&lt;0,"Deliver "&amp;TEXT(-F16,"$#,##0")&amp;" BELOW peg: price cut risk",IF(F16&gt;0,"Hand buyer "&amp;TEXT(F16,"$#,##0")&amp;" extra","On the peg")))</f>
      </c>
      <c r="H16">
        <f>IF(F16="",1E+30,ABS(F16))</f>
      </c>
    </row>
    <row r="18" spans="1:5" x14ac:dyDescent="0.25">
      <c r="A18" s="13" t="s">
        <v>61</v>
      </c>
      <c r="B18" s="13"/>
      <c r="C18" s="13"/>
      <c r="D18" s="13"/>
      <c r="E18" s="29">
        <f>IFERROR(AVERAGE(E5:E16),"")</f>
      </c>
    </row>
    <row r="19" spans="1:5" x14ac:dyDescent="0.25">
      <c r="A19" s="10" t="s">
        <v>62</v>
      </c>
      <c r="B19" s="10"/>
      <c r="C19" s="10"/>
      <c r="D19" s="10"/>
      <c r="E19" s="18">
        <f>IFERROR(MAX(E5:E16)-MIN(E5:E16),"")</f>
      </c>
    </row>
    <row r="20" spans="1:5" x14ac:dyDescent="0.25">
      <c r="A20" s="10" t="s">
        <v>63</v>
      </c>
      <c r="B20" s="10"/>
      <c r="C20" s="10"/>
      <c r="D20" s="10"/>
      <c r="E20" s="30">
        <f>IFERROR(INDEX(A5:A16,MATCH(MIN(H5:H16),H5:H16,0)),"")</f>
      </c>
    </row>
    <row r="22" spans="1:7" x14ac:dyDescent="0.25">
      <c r="A22" s="19" t="s">
        <v>64</v>
      </c>
      <c r="B22" s="19"/>
      <c r="C22" s="19"/>
      <c r="D22" s="19"/>
      <c r="E22" s="19"/>
      <c r="F22" s="19"/>
      <c r="G22" s="19"/>
    </row>
  </sheetData>
  <mergeCells count="5">
    <mergeCell ref="A1:G1"/>
    <mergeCell ref="A18:D18"/>
    <mergeCell ref="A19:D19"/>
    <mergeCell ref="A20:D20"/>
    <mergeCell ref="A22:G22"/>
  </mergeCells>
  <conditionalFormatting sqref="F5:F16">
    <cfRule type="expression" dxfId="0" priority="1">
      <formula>AND(F5&lt;&gt;"",F5&lt;0)</formula>
    </cfRule>
    <cfRule type="expression" dxfId="1" priority="2">
      <formula>AND(F5&lt;&gt;"",F5&gt;0)</formula>
    </cfRule>
  </conditionalFormatting>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CCC Calculator</vt:lpstr>
      <vt:lpstr>Peg Prep</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 Advisory</dc:creator>
  <dc:title/>
  <dc:subject/>
  <dc:description/>
  <cp:keywords/>
  <cp:category/>
  <cp:lastModifiedBy>Unknown</cp:lastModifiedBy>
  <dcterms:created xsi:type="dcterms:W3CDTF">2026-07-10T10:28:21Z</dcterms:created>
  <dcterms:modified xsi:type="dcterms:W3CDTF">2026-07-10T10:28:21Z</dcterms:modified>
</cp:coreProperties>
</file>