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Initiatives" state="visible" r:id="rId5"/>
    <sheet sheetId="3" name="Summary" state="visible" r:id="rId6"/>
  </sheets>
  <calcPr calcId="171027" fullCalcOnLoad="1"/>
</workbook>
</file>

<file path=xl/sharedStrings.xml><?xml version="1.0" encoding="utf-8"?>
<sst xmlns="http://schemas.openxmlformats.org/spreadsheetml/2006/main" count="125" uniqueCount="94">
  <si>
    <t>THE VALUE CREATION PLAN TRACKER</t>
  </si>
  <si>
    <t>What this is</t>
  </si>
  <si>
    <t>Most 100-day plans are checklists that die in week six because nothing in them has an owner or a number. This is the other kind: a register of named initiatives, each with an owner, a dollar target, a stage, and a validated figure that only moves when the P&amp;L does. The plan becomes an accountability document a sponsor or a board can read in two minutes.</t>
  </si>
  <si>
    <t>Yellow cells are inputs. The Summary tab calculates itself.</t>
  </si>
  <si>
    <t>Build the register</t>
  </si>
  <si>
    <t>1.  Name each initiative in operating language, not strategy language. 'Invoke the CPI escalators in 41 contracts' can be done or not done; 'optimize pricing' cannot.</t>
  </si>
  <si>
    <t>2.  Give every row one owner. A shared owner is no owner. The owner is who answers for the number at the monthly review, not who does all the work.</t>
  </si>
  <si>
    <t>3.  Set three dollar figures honestly: the target (the prize if it fully works), the expected (what you would bet on), and the realized (nothing until it shows in the P&amp;L two consecutive months). The gap between target and expected is your confidence discount, and it should exist.</t>
  </si>
  <si>
    <t>4.  Record the baseline the day you start. Every diligence hypothesis becomes a baseline to validate: that is the first job of the first hundred days.</t>
  </si>
  <si>
    <t>Run it</t>
  </si>
  <si>
    <t>Review the register monthly, stages and dollars out loud, owners present. An initiative stuck in Scoped for two reviews gets rescoped or killed; the register is not a museum.</t>
  </si>
  <si>
    <t>Promote to Validated only when the monthly numbers show it twice. The Summary tab keeps expected and validated side by side against the total target, which is the honest answer to the only question a sponsor asks: how much of the plan is real yet?</t>
  </si>
  <si>
    <t>Where it leads</t>
  </si>
  <si>
    <t>The example register ships filled in so you can see the shape: eight initiatives, $3.0M of target, $2.4M expected, $510K validated so far. If you want the plan built from your own baseline, with the diligence hypotheses tested instead of assumed, start a conversation at helm-advisory.com.</t>
  </si>
  <si>
    <t>THE INITIATIVE REGISTER</t>
  </si>
  <si>
    <t>One row per named initiative. Realized stays at zero until the P&amp;L shows it two consecutive months.</t>
  </si>
  <si>
    <t>Initiative</t>
  </si>
  <si>
    <t>Lever</t>
  </si>
  <si>
    <t>Owner</t>
  </si>
  <si>
    <t>Baseline (day 1)</t>
  </si>
  <si>
    <t>Stage</t>
  </si>
  <si>
    <t>Target $/yr</t>
  </si>
  <si>
    <t>Expected $/yr</t>
  </si>
  <si>
    <t>Realized $/yr</t>
  </si>
  <si>
    <t>Confidence</t>
  </si>
  <si>
    <t>Start</t>
  </si>
  <si>
    <t>Due</t>
  </si>
  <si>
    <t>Notes</t>
  </si>
  <si>
    <t>Invoke contract escalators (CPI clauses unbilled)</t>
  </si>
  <si>
    <t>Pricing</t>
  </si>
  <si>
    <t>CFO</t>
  </si>
  <si>
    <t>0 of 41 contracts invoked</t>
  </si>
  <si>
    <t>In execution</t>
  </si>
  <si>
    <t>High</t>
  </si>
  <si>
    <t>Wk 2</t>
  </si>
  <si>
    <t>Wk 10</t>
  </si>
  <si>
    <t>Letters out for 28 contracts; remainder need amendments</t>
  </si>
  <si>
    <t>Bottom-quartile price refresh</t>
  </si>
  <si>
    <t>CEO</t>
  </si>
  <si>
    <t>Tail priced 2019-2022</t>
  </si>
  <si>
    <t>Validated</t>
  </si>
  <si>
    <t>Wk 1</t>
  </si>
  <si>
    <t>Wk 8</t>
  </si>
  <si>
    <t>Two months in the P&amp;L; churn under 2%</t>
  </si>
  <si>
    <t>Crew utilization program (route density)</t>
  </si>
  <si>
    <t>Cost &amp; productivity</t>
  </si>
  <si>
    <t>VP Ops</t>
  </si>
  <si>
    <t>Utilization 68%</t>
  </si>
  <si>
    <t>Medium</t>
  </si>
  <si>
    <t>Wk 4</t>
  </si>
  <si>
    <t>Wk 16</t>
  </si>
  <si>
    <t>Target 75%; scheduling software configured</t>
  </si>
  <si>
    <t>Overtime reset and cross-training</t>
  </si>
  <si>
    <t>OT 11.2% of hours</t>
  </si>
  <si>
    <t>Scoped</t>
  </si>
  <si>
    <t>Wk 6</t>
  </si>
  <si>
    <t>Wk 14</t>
  </si>
  <si>
    <t>Two requisitions open; crew matrix drafted</t>
  </si>
  <si>
    <t>Inventory workdown to 60-day coverage</t>
  </si>
  <si>
    <t>Working capital</t>
  </si>
  <si>
    <t>Controller</t>
  </si>
  <si>
    <t>DOH 114, $540K excess</t>
  </si>
  <si>
    <t>Wk 3</t>
  </si>
  <si>
    <t>Wk 20</t>
  </si>
  <si>
    <t>Carrying cost + obsolescence avoided; cash release tracked separately</t>
  </si>
  <si>
    <t>Whale-curve tail: reprice or exit bottom 15 accounts</t>
  </si>
  <si>
    <t>15 accounts below contribution floor</t>
  </si>
  <si>
    <t>Scripts drafted; two accounts exited</t>
  </si>
  <si>
    <t>Freight consolidation, southbound lanes</t>
  </si>
  <si>
    <t>4 carriers, no consolidation</t>
  </si>
  <si>
    <t>Two months at run-rate</t>
  </si>
  <si>
    <t>Maintenance planning to cut unplanned downtime</t>
  </si>
  <si>
    <t>Plant Mgr</t>
  </si>
  <si>
    <t>11.4 hrs unplanned / 2 wks</t>
  </si>
  <si>
    <t>Idea</t>
  </si>
  <si>
    <t>Low</t>
  </si>
  <si>
    <t>Wk 26</t>
  </si>
  <si>
    <t>Depends on planner hire; scope after diligence hypothesis re-test</t>
  </si>
  <si>
    <t>Totals</t>
  </si>
  <si>
    <t>HOW MUCH OF THE PLAN IS REAL</t>
  </si>
  <si>
    <t>Target is the prize. Expected is what you would bet on. Validated is what the P&amp;L has proven. A sponsor reads the third column.</t>
  </si>
  <si>
    <t>THE HEADLINE</t>
  </si>
  <si>
    <t>Total plan target</t>
  </si>
  <si>
    <t>Expected (confidence-weighted by you)</t>
  </si>
  <si>
    <t>Validated in the P&amp;L</t>
  </si>
  <si>
    <t>Validated share of target</t>
  </si>
  <si>
    <t>BY STAGE (expected $)</t>
  </si>
  <si>
    <t>Initiatives</t>
  </si>
  <si>
    <t>Delivered</t>
  </si>
  <si>
    <t>BY LEVER (expected $)</t>
  </si>
  <si>
    <t>Volume &amp; mix</t>
  </si>
  <si>
    <t>Organization</t>
  </si>
  <si>
    <t>Capex &amp; footprint</t>
  </si>
  <si>
    <t>The register is reviewed monthly, out loud, owners present. Initiatives stuck in Scoped for two reviews get rescoped or killed. Nothing moves to Validated until the P&amp;L shows it two consecutive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</si>
</sst>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Red]($#,##0)"/>
    <numFmt numFmtId="165" formatCode="0.0%"/>
  </numFmts>
  <fonts count="17" x14ac:knownFonts="1">
    <font>
      <color theme="1"/>
      <family val="2"/>
      <scheme val="minor"/>
      <sz val="11"/>
      <name val="Calibri"/>
    </font>
    <font>
      <b/>
      <color rgb="FFFFFFFF"/>
      <sz val="16"/>
      <name val="Calibri"/>
    </font>
    <font>
      <b/>
      <color rgb="FF042C53"/>
      <sz val="13"/>
      <name val="Calibri"/>
    </font>
    <font>
      <color rgb="FF1F2D3A"/>
      <sz val="11"/>
      <name val="Calibri"/>
    </font>
    <font>
      <b/>
      <color rgb="FFFFFFFF"/>
      <sz val="14"/>
      <name val="Calibri"/>
    </font>
    <font>
      <i/>
      <color rgb="FF5A6B7A"/>
      <sz val="9"/>
      <name val="Calibri"/>
    </font>
    <font>
      <b/>
      <color rgb="FF042C53"/>
      <sz val="10"/>
      <name val="Calibri"/>
    </font>
    <font>
      <color rgb="FF1F2D3A"/>
      <sz val="9.5"/>
      <name val="Calibri"/>
    </font>
    <font>
      <b/>
      <color rgb="FF1F2D3A"/>
      <sz val="10"/>
      <name val="Calibri"/>
    </font>
    <font>
      <b/>
      <color rgb="FF042C53"/>
      <sz val="11"/>
      <name val="Calibri"/>
    </font>
    <font>
      <b/>
      <color rgb="FF1F2D3A"/>
      <sz val="11"/>
      <name val="Calibri"/>
    </font>
    <font>
      <b/>
      <color rgb="FF5A6B7A"/>
      <sz val="10"/>
      <name val="Calibri"/>
    </font>
    <font>
      <b/>
      <color rgb="FF042C53"/>
      <sz val="11.5"/>
      <name val="Calibri"/>
    </font>
    <font>
      <b/>
      <color rgb="FF9E4A2E"/>
      <sz val="12.5"/>
      <name val="Calibri"/>
    </font>
    <font>
      <color rgb="FF042C53"/>
      <sz val="10.5"/>
      <name val="Calibri"/>
    </font>
    <font>
      <b/>
      <color rgb="FF1F2D3A"/>
      <sz val="10.5"/>
      <name val="Calibri"/>
    </font>
    <font>
      <color rgb="FF1F2D3A"/>
      <sz val="10.5"/>
      <name val="Calibri"/>
    </font>
  </fonts>
  <fills count="5">
    <fill>
      <patternFill patternType="none"/>
    </fill>
    <fill>
      <patternFill patternType="gray125"/>
    </fill>
    <fill>
      <patternFill patternType="solid">
        <fgColor rgb="FF042C53"/>
      </patternFill>
    </fill>
    <fill>
      <patternFill patternType="solid">
        <fgColor rgb="FFEAF2FA"/>
      </patternFill>
    </fill>
    <fill>
      <patternFill patternType="solid">
        <fgColor rgb="FFFFF2CC"/>
      </patternFill>
    </fill>
  </fills>
  <borders count="4">
    <border>
      <left/>
      <right/>
      <top/>
      <bottom/>
      <diagonal/>
    </border>
    <border>
      <left/>
      <right/>
      <top/>
      <bottom style="thin">
        <color rgb="FF042C53"/>
      </bottom>
      <diagonal/>
    </border>
    <border>
      <left style="thin">
        <color rgb="FFC9D4DE"/>
      </left>
      <right style="thin">
        <color rgb="FFC9D4DE"/>
      </right>
      <top style="thin">
        <color rgb="FFC9D4DE"/>
      </top>
      <bottom style="thin">
        <color rgb="FFC9D4DE"/>
      </bottom>
      <diagonal/>
    </border>
    <border>
      <left/>
      <right/>
      <top style="thin">
        <color rgb="FF042C53"/>
      </top>
      <bottom/>
      <diagonal/>
    </border>
  </borders>
  <cellStyleXfs count="1">
    <xf numFmtId="0" fontId="0" fillId="0" borderId="0"/>
  </cellStyleXfs>
  <cellXfs count="28">
    <xf numFmtId="0" fontId="0" fillId="0" borderId="0" xfId="0"/>
    <xf numFmtId="0" fontId="1" fillId="2" borderId="0" xfId="0" applyFont="1" applyFill="1" applyAlignment="1">
      <alignment vertical="bottom" indent="1"/>
    </xf>
    <xf numFmtId="0" fontId="2" fillId="0" borderId="0" xfId="0" applyFont="1"/>
    <xf numFmtId="0" fontId="3" fillId="0" borderId="0" xfId="0" applyFont="1" applyAlignment="1">
      <alignment vertical="top" wrapText="1"/>
    </xf>
    <xf numFmtId="0" fontId="4" fillId="2" borderId="0" xfId="0" applyFont="1" applyFill="1" applyAlignment="1">
      <alignment vertical="bottom" indent="1"/>
    </xf>
    <xf numFmtId="0" fontId="5" fillId="0" borderId="0" xfId="0" applyFont="1" applyAlignment="1">
      <alignment vertical="center" indent="1"/>
    </xf>
    <xf numFmtId="0" fontId="6" fillId="3" borderId="1" xfId="0" applyFont="1" applyFill="1" applyBorder="1" applyAlignment="1">
      <alignment horizontal="left" vertical="center" wrapText="1" indent="1"/>
    </xf>
    <xf numFmtId="0" fontId="6" fillId="3" borderId="1" xfId="0" applyFont="1" applyFill="1" applyBorder="1" applyAlignment="1">
      <alignment horizontal="center" vertical="center" wrapText="1"/>
    </xf>
    <xf numFmtId="0" fontId="0" fillId="4" borderId="2" xfId="0" applyFill="1" applyBorder="1" applyAlignment="1">
      <alignment vertical="center" wrapText="1" indent="1"/>
    </xf>
    <xf numFmtId="0" fontId="7" fillId="4" borderId="2" xfId="0" applyFont="1" applyFill="1" applyBorder="1" applyAlignment="1">
      <alignment horizontal="center" wrapText="1"/>
    </xf>
    <xf numFmtId="0" fontId="0" fillId="4" borderId="2" xfId="0" applyFill="1" applyBorder="1" applyAlignment="1">
      <alignment horizontal="center"/>
    </xf>
    <xf numFmtId="0" fontId="8" fillId="4" borderId="2" xfId="0" applyFont="1" applyFill="1" applyBorder="1" applyAlignment="1">
      <alignment horizontal="center"/>
    </xf>
    <xf numFmtId="164" fontId="0" fillId="4" borderId="2" xfId="0" applyNumberFormat="1" applyFill="1" applyBorder="1"/>
    <xf numFmtId="0" fontId="7" fillId="4" borderId="2" xfId="0" applyFont="1" applyFill="1" applyBorder="1" applyAlignment="1">
      <alignment horizontal="center"/>
    </xf>
    <xf numFmtId="0" fontId="9" fillId="0" borderId="0" xfId="0" applyFont="1" applyAlignment="1">
      <alignment vertical="center" indent="1"/>
    </xf>
    <xf numFmtId="164" fontId="10" fillId="0" borderId="3" xfId="0" applyNumberFormat="1" applyFont="1" applyBorder="1"/>
    <xf numFmtId="0" fontId="11" fillId="0" borderId="0" xfId="0" applyFont="1" applyAlignment="1">
      <alignment vertical="center" indent="1"/>
    </xf>
    <xf numFmtId="0" fontId="12" fillId="0" borderId="0" xfId="0" applyFont="1" applyAlignment="1">
      <alignment vertical="center" indent="1"/>
    </xf>
    <xf numFmtId="164" fontId="13" fillId="0" borderId="0" xfId="0" applyNumberFormat="1" applyFont="1" applyAlignment="1">
      <alignment horizontal="center"/>
    </xf>
    <xf numFmtId="0" fontId="14" fillId="0" borderId="0" xfId="0" applyFont="1" applyAlignment="1">
      <alignment vertical="center" indent="1"/>
    </xf>
    <xf numFmtId="164" fontId="15" fillId="0" borderId="0" xfId="0" applyNumberFormat="1" applyFont="1" applyAlignment="1">
      <alignment horizontal="center"/>
    </xf>
    <xf numFmtId="165" fontId="15" fillId="0" borderId="0" xfId="0" applyNumberFormat="1" applyFont="1" applyAlignment="1">
      <alignment horizontal="center"/>
    </xf>
    <xf numFmtId="0" fontId="6" fillId="0" borderId="1" xfId="0" applyFont="1" applyBorder="1" applyAlignment="1">
      <alignment horizontal="left"/>
    </xf>
    <xf numFmtId="0" fontId="6" fillId="0" borderId="1" xfId="0" applyFont="1" applyBorder="1" applyAlignment="1">
      <alignment horizontal="center"/>
    </xf>
    <xf numFmtId="0" fontId="16" fillId="0" borderId="0" xfId="0" applyFont="1" applyAlignment="1">
      <alignment vertical="center" indent="1"/>
    </xf>
    <xf numFmtId="0" fontId="16" fillId="0" borderId="0" xfId="0" applyFont="1" applyAlignment="1">
      <alignment horizontal="center"/>
    </xf>
    <xf numFmtId="164" fontId="16" fillId="0" borderId="0" xfId="0" applyNumberFormat="1" applyFont="1" applyAlignment="1">
      <alignment horizontal="center"/>
    </xf>
    <xf numFmtId="0" fontId="5" fillId="0" borderId="0" xfId="0" applyFont="1" applyAlignment="1">
      <alignment vertical="center" wrapText="1" indent="1"/>
    </xf>
  </cellXfs>
  <cellStyles count="1">
    <cellStyle name="Normal" xfId="0" builtinId="0"/>
  </cellStyles>
  <dxfs count="3">
    <dxf>
      <font>
        <b/>
        <color rgb="FF1B5E20"/>
      </font>
      <fill>
        <patternFill patternType="solid">
          <bgColor rgb="FFDCEEDC"/>
        </patternFill>
      </fill>
    </dxf>
    <dxf>
      <fill>
        <patternFill patternType="solid">
          <bgColor rgb="FFFFE1B8"/>
        </patternFill>
      </fill>
    </dxf>
    <dxf>
      <fill>
        <patternFill patternType="solid">
          <bgColor rgb="FFF3F6F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owGridLines="0"/>
  </sheetViews>
  <sheetFormatPr defaultRowHeight="15" outlineLevelRow="0" outlineLevelCol="0" x14ac:dyDescent="55"/>
  <cols>
    <col min="1" max="1" width="3" customWidth="1"/>
    <col min="2" max="2" width="96" customWidth="1"/>
  </cols>
  <sheetData>
    <row r="1" ht="56" customHeight="1" spans="1:3" x14ac:dyDescent="0.25">
      <c r="A1" s="1" t="s">
        <v>0</v>
      </c>
      <c r="B1" s="1"/>
      <c r="C1" s="1"/>
    </row>
    <row r="4" spans="2:2" x14ac:dyDescent="0.25">
      <c r="B4" s="2" t="s">
        <v>1</v>
      </c>
    </row>
    <row r="5" ht="42" customHeight="1" spans="2:2" x14ac:dyDescent="0.25">
      <c r="B5" s="3" t="s">
        <v>2</v>
      </c>
    </row>
    <row r="6" ht="17" customHeight="1" spans="2:2" x14ac:dyDescent="0.25">
      <c r="B6" s="3" t="s">
        <v>3</v>
      </c>
    </row>
    <row r="8" spans="2:2" x14ac:dyDescent="0.25">
      <c r="B8" s="2" t="s">
        <v>4</v>
      </c>
    </row>
    <row r="9" ht="42" customHeight="1" spans="2:2" x14ac:dyDescent="0.25">
      <c r="B9" s="3" t="s">
        <v>5</v>
      </c>
    </row>
    <row r="10" ht="42" customHeight="1" spans="2:2" x14ac:dyDescent="0.25">
      <c r="B10" s="3" t="s">
        <v>6</v>
      </c>
    </row>
    <row r="11" ht="42" customHeight="1" spans="2:2" x14ac:dyDescent="0.25">
      <c r="B11" s="3" t="s">
        <v>7</v>
      </c>
    </row>
    <row r="12" ht="42" customHeight="1" spans="2:2" x14ac:dyDescent="0.25">
      <c r="B12" s="3" t="s">
        <v>8</v>
      </c>
    </row>
    <row r="14" spans="2:2" x14ac:dyDescent="0.25">
      <c r="B14" s="2" t="s">
        <v>9</v>
      </c>
    </row>
    <row r="15" ht="42" customHeight="1" spans="2:2" x14ac:dyDescent="0.25">
      <c r="B15" s="3" t="s">
        <v>10</v>
      </c>
    </row>
    <row r="16" ht="42" customHeight="1" spans="2:2" x14ac:dyDescent="0.25">
      <c r="B16" s="3" t="s">
        <v>11</v>
      </c>
    </row>
    <row r="18" spans="2:2" x14ac:dyDescent="0.25">
      <c r="B18" s="2" t="s">
        <v>12</v>
      </c>
    </row>
    <row r="19" ht="42" customHeight="1" spans="2:2" x14ac:dyDescent="0.25">
      <c r="B19" s="3" t="s">
        <v>13</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howGridLines="0">
      <pane ySplit="4" topLeftCell="A5" activePane="bottomLeft" state="frozen"/>
      <selection pane="bottomLeft"/>
    </sheetView>
  </sheetViews>
  <sheetFormatPr defaultRowHeight="15" outlineLevelRow="0" outlineLevelCol="0" x14ac:dyDescent="55"/>
  <cols>
    <col min="1" max="1" width="40" customWidth="1"/>
    <col min="2" max="2" width="18" customWidth="1"/>
    <col min="3" max="3" width="12" customWidth="1"/>
    <col min="4" max="4" width="24" customWidth="1"/>
    <col min="5" max="8" width="13" customWidth="1"/>
    <col min="9" max="9" width="11" customWidth="1"/>
    <col min="10" max="11" width="8" customWidth="1"/>
    <col min="12" max="12" width="34" customWidth="1"/>
  </cols>
  <sheetData>
    <row r="1" ht="56" customHeight="1" spans="1:12" x14ac:dyDescent="0.25">
      <c r="A1" s="4" t="s">
        <v>14</v>
      </c>
      <c r="B1" s="4"/>
      <c r="C1" s="4"/>
      <c r="D1" s="4"/>
      <c r="E1" s="4"/>
      <c r="F1" s="4"/>
      <c r="G1" s="4"/>
      <c r="H1" s="4"/>
      <c r="I1" s="4"/>
      <c r="J1" s="4"/>
      <c r="K1" s="4"/>
      <c r="L1" s="4"/>
    </row>
    <row r="2" spans="1:1" x14ac:dyDescent="0.25">
      <c r="A2" s="5" t="s">
        <v>15</v>
      </c>
    </row>
    <row r="4" ht="28" customHeight="1" spans="1:12" x14ac:dyDescent="0.25">
      <c r="A4" s="6" t="s">
        <v>16</v>
      </c>
      <c r="B4" s="6" t="s">
        <v>17</v>
      </c>
      <c r="C4" s="6" t="s">
        <v>18</v>
      </c>
      <c r="D4" s="6" t="s">
        <v>19</v>
      </c>
      <c r="E4" s="7" t="s">
        <v>20</v>
      </c>
      <c r="F4" s="7" t="s">
        <v>21</v>
      </c>
      <c r="G4" s="7" t="s">
        <v>22</v>
      </c>
      <c r="H4" s="7" t="s">
        <v>23</v>
      </c>
      <c r="I4" s="7" t="s">
        <v>24</v>
      </c>
      <c r="J4" s="7" t="s">
        <v>25</v>
      </c>
      <c r="K4" s="7" t="s">
        <v>26</v>
      </c>
      <c r="L4" s="6" t="s">
        <v>27</v>
      </c>
    </row>
    <row r="5" ht="30" customHeight="1" spans="1:12" x14ac:dyDescent="0.25">
      <c r="A5" s="8" t="s">
        <v>28</v>
      </c>
      <c r="B5" s="9" t="s">
        <v>29</v>
      </c>
      <c r="C5" s="10" t="s">
        <v>30</v>
      </c>
      <c r="D5" s="8" t="s">
        <v>31</v>
      </c>
      <c r="E5" s="11" t="s">
        <v>32</v>
      </c>
      <c r="F5" s="12">
        <v>380000</v>
      </c>
      <c r="G5" s="12">
        <v>320000</v>
      </c>
      <c r="H5" s="12">
        <v>0</v>
      </c>
      <c r="I5" s="13" t="s">
        <v>33</v>
      </c>
      <c r="J5" s="10" t="s">
        <v>34</v>
      </c>
      <c r="K5" s="10" t="s">
        <v>35</v>
      </c>
      <c r="L5" s="8" t="s">
        <v>36</v>
      </c>
    </row>
    <row r="6" ht="30" customHeight="1" spans="1:12" x14ac:dyDescent="0.25">
      <c r="A6" s="8" t="s">
        <v>37</v>
      </c>
      <c r="B6" s="9" t="s">
        <v>29</v>
      </c>
      <c r="C6" s="10" t="s">
        <v>38</v>
      </c>
      <c r="D6" s="8" t="s">
        <v>39</v>
      </c>
      <c r="E6" s="11" t="s">
        <v>40</v>
      </c>
      <c r="F6" s="12">
        <v>450000</v>
      </c>
      <c r="G6" s="12">
        <v>410000</v>
      </c>
      <c r="H6" s="12">
        <v>380000</v>
      </c>
      <c r="I6" s="13" t="s">
        <v>33</v>
      </c>
      <c r="J6" s="10" t="s">
        <v>41</v>
      </c>
      <c r="K6" s="10" t="s">
        <v>42</v>
      </c>
      <c r="L6" s="8" t="s">
        <v>43</v>
      </c>
    </row>
    <row r="7" ht="30" customHeight="1" spans="1:12" x14ac:dyDescent="0.25">
      <c r="A7" s="8" t="s">
        <v>44</v>
      </c>
      <c r="B7" s="9" t="s">
        <v>45</v>
      </c>
      <c r="C7" s="10" t="s">
        <v>46</v>
      </c>
      <c r="D7" s="8" t="s">
        <v>47</v>
      </c>
      <c r="E7" s="11" t="s">
        <v>32</v>
      </c>
      <c r="F7" s="12">
        <v>520000</v>
      </c>
      <c r="G7" s="12">
        <v>430000</v>
      </c>
      <c r="H7" s="12">
        <v>0</v>
      </c>
      <c r="I7" s="13" t="s">
        <v>48</v>
      </c>
      <c r="J7" s="10" t="s">
        <v>49</v>
      </c>
      <c r="K7" s="10" t="s">
        <v>50</v>
      </c>
      <c r="L7" s="8" t="s">
        <v>51</v>
      </c>
    </row>
    <row r="8" ht="30" customHeight="1" spans="1:12" x14ac:dyDescent="0.25">
      <c r="A8" s="8" t="s">
        <v>52</v>
      </c>
      <c r="B8" s="9" t="s">
        <v>45</v>
      </c>
      <c r="C8" s="10" t="s">
        <v>46</v>
      </c>
      <c r="D8" s="8" t="s">
        <v>53</v>
      </c>
      <c r="E8" s="11" t="s">
        <v>54</v>
      </c>
      <c r="F8" s="12">
        <v>260000</v>
      </c>
      <c r="G8" s="12">
        <v>190000</v>
      </c>
      <c r="H8" s="12">
        <v>0</v>
      </c>
      <c r="I8" s="13" t="s">
        <v>48</v>
      </c>
      <c r="J8" s="10" t="s">
        <v>55</v>
      </c>
      <c r="K8" s="10" t="s">
        <v>56</v>
      </c>
      <c r="L8" s="8" t="s">
        <v>57</v>
      </c>
    </row>
    <row r="9" ht="30" customHeight="1" spans="1:12" x14ac:dyDescent="0.25">
      <c r="A9" s="8" t="s">
        <v>58</v>
      </c>
      <c r="B9" s="9" t="s">
        <v>59</v>
      </c>
      <c r="C9" s="10" t="s">
        <v>60</v>
      </c>
      <c r="D9" s="8" t="s">
        <v>61</v>
      </c>
      <c r="E9" s="11" t="s">
        <v>32</v>
      </c>
      <c r="F9" s="12">
        <v>300000</v>
      </c>
      <c r="G9" s="12">
        <v>240000</v>
      </c>
      <c r="H9" s="12">
        <v>0</v>
      </c>
      <c r="I9" s="13" t="s">
        <v>33</v>
      </c>
      <c r="J9" s="10" t="s">
        <v>62</v>
      </c>
      <c r="K9" s="10" t="s">
        <v>63</v>
      </c>
      <c r="L9" s="8" t="s">
        <v>64</v>
      </c>
    </row>
    <row r="10" ht="30" customHeight="1" spans="1:12" x14ac:dyDescent="0.25">
      <c r="A10" s="8" t="s">
        <v>65</v>
      </c>
      <c r="B10" s="9" t="s">
        <v>29</v>
      </c>
      <c r="C10" s="10" t="s">
        <v>38</v>
      </c>
      <c r="D10" s="8" t="s">
        <v>66</v>
      </c>
      <c r="E10" s="11" t="s">
        <v>54</v>
      </c>
      <c r="F10" s="12">
        <v>340000</v>
      </c>
      <c r="G10" s="12">
        <v>250000</v>
      </c>
      <c r="H10" s="12">
        <v>0</v>
      </c>
      <c r="I10" s="13" t="s">
        <v>48</v>
      </c>
      <c r="J10" s="10" t="s">
        <v>42</v>
      </c>
      <c r="K10" s="10" t="s">
        <v>63</v>
      </c>
      <c r="L10" s="8" t="s">
        <v>67</v>
      </c>
    </row>
    <row r="11" ht="30" customHeight="1" spans="1:12" x14ac:dyDescent="0.25">
      <c r="A11" s="8" t="s">
        <v>68</v>
      </c>
      <c r="B11" s="9" t="s">
        <v>45</v>
      </c>
      <c r="C11" s="10" t="s">
        <v>60</v>
      </c>
      <c r="D11" s="8" t="s">
        <v>69</v>
      </c>
      <c r="E11" s="11" t="s">
        <v>40</v>
      </c>
      <c r="F11" s="12">
        <v>150000</v>
      </c>
      <c r="G11" s="12">
        <v>140000</v>
      </c>
      <c r="H11" s="12">
        <v>130000</v>
      </c>
      <c r="I11" s="13" t="s">
        <v>33</v>
      </c>
      <c r="J11" s="10" t="s">
        <v>34</v>
      </c>
      <c r="K11" s="10" t="s">
        <v>55</v>
      </c>
      <c r="L11" s="8" t="s">
        <v>70</v>
      </c>
    </row>
    <row r="12" ht="30" customHeight="1" spans="1:12" x14ac:dyDescent="0.25">
      <c r="A12" s="8" t="s">
        <v>71</v>
      </c>
      <c r="B12" s="9" t="s">
        <v>45</v>
      </c>
      <c r="C12" s="10" t="s">
        <v>72</v>
      </c>
      <c r="D12" s="8" t="s">
        <v>73</v>
      </c>
      <c r="E12" s="11" t="s">
        <v>74</v>
      </c>
      <c r="F12" s="12">
        <v>600000</v>
      </c>
      <c r="G12" s="12">
        <v>380000</v>
      </c>
      <c r="H12" s="12">
        <v>0</v>
      </c>
      <c r="I12" s="13" t="s">
        <v>75</v>
      </c>
      <c r="J12" s="10" t="s">
        <v>35</v>
      </c>
      <c r="K12" s="10" t="s">
        <v>76</v>
      </c>
      <c r="L12" s="8" t="s">
        <v>77</v>
      </c>
    </row>
    <row r="13" spans="1:12" x14ac:dyDescent="0.25">
      <c r="A13" s="8"/>
      <c r="B13" s="9"/>
      <c r="C13" s="10"/>
      <c r="D13" s="8"/>
      <c r="E13" s="11"/>
      <c r="F13" s="12"/>
      <c r="G13" s="12"/>
      <c r="H13" s="12"/>
      <c r="I13" s="13"/>
      <c r="J13" s="10"/>
      <c r="K13" s="10"/>
      <c r="L13" s="8"/>
    </row>
    <row r="14" spans="1:12" x14ac:dyDescent="0.25">
      <c r="A14" s="8"/>
      <c r="B14" s="9"/>
      <c r="C14" s="10"/>
      <c r="D14" s="8"/>
      <c r="E14" s="11"/>
      <c r="F14" s="12"/>
      <c r="G14" s="12"/>
      <c r="H14" s="12"/>
      <c r="I14" s="13"/>
      <c r="J14" s="10"/>
      <c r="K14" s="10"/>
      <c r="L14" s="8"/>
    </row>
    <row r="15" spans="1:12" x14ac:dyDescent="0.25">
      <c r="A15" s="8"/>
      <c r="B15" s="9"/>
      <c r="C15" s="10"/>
      <c r="D15" s="8"/>
      <c r="E15" s="11"/>
      <c r="F15" s="12"/>
      <c r="G15" s="12"/>
      <c r="H15" s="12"/>
      <c r="I15" s="13"/>
      <c r="J15" s="10"/>
      <c r="K15" s="10"/>
      <c r="L15" s="8"/>
    </row>
    <row r="16" spans="1:12" x14ac:dyDescent="0.25">
      <c r="A16" s="8"/>
      <c r="B16" s="9"/>
      <c r="C16" s="10"/>
      <c r="D16" s="8"/>
      <c r="E16" s="11"/>
      <c r="F16" s="12"/>
      <c r="G16" s="12"/>
      <c r="H16" s="12"/>
      <c r="I16" s="13"/>
      <c r="J16" s="10"/>
      <c r="K16" s="10"/>
      <c r="L16" s="8"/>
    </row>
    <row r="17" spans="1:12" x14ac:dyDescent="0.25">
      <c r="A17" s="8"/>
      <c r="B17" s="9"/>
      <c r="C17" s="10"/>
      <c r="D17" s="8"/>
      <c r="E17" s="11"/>
      <c r="F17" s="12"/>
      <c r="G17" s="12"/>
      <c r="H17" s="12"/>
      <c r="I17" s="13"/>
      <c r="J17" s="10"/>
      <c r="K17" s="10"/>
      <c r="L17" s="8"/>
    </row>
    <row r="18" spans="1:12" x14ac:dyDescent="0.25">
      <c r="A18" s="8"/>
      <c r="B18" s="9"/>
      <c r="C18" s="10"/>
      <c r="D18" s="8"/>
      <c r="E18" s="11"/>
      <c r="F18" s="12"/>
      <c r="G18" s="12"/>
      <c r="H18" s="12"/>
      <c r="I18" s="13"/>
      <c r="J18" s="10"/>
      <c r="K18" s="10"/>
      <c r="L18" s="8"/>
    </row>
    <row r="19" spans="1:12" x14ac:dyDescent="0.25">
      <c r="A19" s="8"/>
      <c r="B19" s="9"/>
      <c r="C19" s="10"/>
      <c r="D19" s="8"/>
      <c r="E19" s="11"/>
      <c r="F19" s="12"/>
      <c r="G19" s="12"/>
      <c r="H19" s="12"/>
      <c r="I19" s="13"/>
      <c r="J19" s="10"/>
      <c r="K19" s="10"/>
      <c r="L19" s="8"/>
    </row>
    <row r="20" spans="1:12" x14ac:dyDescent="0.25">
      <c r="A20" s="8"/>
      <c r="B20" s="9"/>
      <c r="C20" s="10"/>
      <c r="D20" s="8"/>
      <c r="E20" s="11"/>
      <c r="F20" s="12"/>
      <c r="G20" s="12"/>
      <c r="H20" s="12"/>
      <c r="I20" s="13"/>
      <c r="J20" s="10"/>
      <c r="K20" s="10"/>
      <c r="L20" s="8"/>
    </row>
    <row r="21" spans="1:12" x14ac:dyDescent="0.25">
      <c r="A21" s="8"/>
      <c r="B21" s="9"/>
      <c r="C21" s="10"/>
      <c r="D21" s="8"/>
      <c r="E21" s="11"/>
      <c r="F21" s="12"/>
      <c r="G21" s="12"/>
      <c r="H21" s="12"/>
      <c r="I21" s="13"/>
      <c r="J21" s="10"/>
      <c r="K21" s="10"/>
      <c r="L21" s="8"/>
    </row>
    <row r="22" spans="1:12" x14ac:dyDescent="0.25">
      <c r="A22" s="8"/>
      <c r="B22" s="9"/>
      <c r="C22" s="10"/>
      <c r="D22" s="8"/>
      <c r="E22" s="11"/>
      <c r="F22" s="12"/>
      <c r="G22" s="12"/>
      <c r="H22" s="12"/>
      <c r="I22" s="13"/>
      <c r="J22" s="10"/>
      <c r="K22" s="10"/>
      <c r="L22" s="8"/>
    </row>
    <row r="23" spans="1:12" x14ac:dyDescent="0.25">
      <c r="A23" s="8"/>
      <c r="B23" s="9"/>
      <c r="C23" s="10"/>
      <c r="D23" s="8"/>
      <c r="E23" s="11"/>
      <c r="F23" s="12"/>
      <c r="G23" s="12"/>
      <c r="H23" s="12"/>
      <c r="I23" s="13"/>
      <c r="J23" s="10"/>
      <c r="K23" s="10"/>
      <c r="L23" s="8"/>
    </row>
    <row r="24" spans="1:12" x14ac:dyDescent="0.25">
      <c r="A24" s="8"/>
      <c r="B24" s="9"/>
      <c r="C24" s="10"/>
      <c r="D24" s="8"/>
      <c r="E24" s="11"/>
      <c r="F24" s="12"/>
      <c r="G24" s="12"/>
      <c r="H24" s="12"/>
      <c r="I24" s="13"/>
      <c r="J24" s="10"/>
      <c r="K24" s="10"/>
      <c r="L24" s="8"/>
    </row>
    <row r="25" spans="1:12" x14ac:dyDescent="0.25">
      <c r="A25" s="8"/>
      <c r="B25" s="9"/>
      <c r="C25" s="10"/>
      <c r="D25" s="8"/>
      <c r="E25" s="11"/>
      <c r="F25" s="12"/>
      <c r="G25" s="12"/>
      <c r="H25" s="12"/>
      <c r="I25" s="13"/>
      <c r="J25" s="10"/>
      <c r="K25" s="10"/>
      <c r="L25" s="8"/>
    </row>
    <row r="26" spans="1:12" x14ac:dyDescent="0.25">
      <c r="A26" s="8"/>
      <c r="B26" s="9"/>
      <c r="C26" s="10"/>
      <c r="D26" s="8"/>
      <c r="E26" s="11"/>
      <c r="F26" s="12"/>
      <c r="G26" s="12"/>
      <c r="H26" s="12"/>
      <c r="I26" s="13"/>
      <c r="J26" s="10"/>
      <c r="K26" s="10"/>
      <c r="L26" s="8"/>
    </row>
    <row r="27" spans="1:12" x14ac:dyDescent="0.25">
      <c r="A27" s="8"/>
      <c r="B27" s="9"/>
      <c r="C27" s="10"/>
      <c r="D27" s="8"/>
      <c r="E27" s="11"/>
      <c r="F27" s="12"/>
      <c r="G27" s="12"/>
      <c r="H27" s="12"/>
      <c r="I27" s="13"/>
      <c r="J27" s="10"/>
      <c r="K27" s="10"/>
      <c r="L27" s="8"/>
    </row>
    <row r="28" spans="1:12" x14ac:dyDescent="0.25">
      <c r="A28" s="8"/>
      <c r="B28" s="9"/>
      <c r="C28" s="10"/>
      <c r="D28" s="8"/>
      <c r="E28" s="11"/>
      <c r="F28" s="12"/>
      <c r="G28" s="12"/>
      <c r="H28" s="12"/>
      <c r="I28" s="13"/>
      <c r="J28" s="10"/>
      <c r="K28" s="10"/>
      <c r="L28" s="8"/>
    </row>
    <row r="30" spans="1:8" x14ac:dyDescent="0.25">
      <c r="A30" s="14" t="s">
        <v>78</v>
      </c>
      <c r="F30" s="15">
        <f>SUM(F5:F28)</f>
      </c>
      <c r="G30" s="15">
        <f>SUM(G5:G28)</f>
      </c>
      <c r="H30" s="15">
        <f>SUM(H5:H28)</f>
      </c>
    </row>
  </sheetData>
  <mergeCells count="1">
    <mergeCell ref="A1:L1"/>
  </mergeCells>
  <conditionalFormatting sqref="E5:E28">
    <cfRule type="containsText" dxfId="0" priority="1">
      <formula>NOT(ISERROR(SEARCH("Validated",E5)))</formula>
    </cfRule>
    <cfRule type="containsText" dxfId="1" priority="2">
      <formula>NOT(ISERROR(SEARCH("In execution",E5)))</formula>
    </cfRule>
    <cfRule type="containsText" dxfId="2" priority="3">
      <formula>NOT(ISERROR(SEARCH("Idea",E5)))</formula>
    </cfRule>
  </conditionalFormatting>
  <dataValidations count="6">
    <dataValidation type="list" allowBlank="1" sqref="B10:B28">
      <formula1>"Pricing,Volume &amp; mix,Cost &amp; productivity,Working capital,Organization,Capex &amp; footprint"</formula1>
    </dataValidation>
    <dataValidation type="list" allowBlank="1" sqref="B5:B28">
      <formula1>"Pricing,Volume &amp; mix,Cost &amp; productivity,Working capital,Organization,Capex &amp; footprint"</formula1>
    </dataValidation>
    <dataValidation type="list" allowBlank="1" sqref="E10:E28">
      <formula1>"Idea,Scoped,In execution,Delivered,Validated"</formula1>
    </dataValidation>
    <dataValidation type="list" allowBlank="1" sqref="E5:E28">
      <formula1>"Idea,Scoped,In execution,Delivered,Validated"</formula1>
    </dataValidation>
    <dataValidation type="list" allowBlank="1" sqref="I10:I28">
      <formula1>"High,Medium,Low"</formula1>
    </dataValidation>
    <dataValidation type="list" allowBlank="1" sqref="I5:I28">
      <formula1>"High,Medium,Low"</formula1>
    </dataValidation>
  </dataValidations>
  <pageMargins left="0.7" right="0.7" top="0.75" bottom="0.75" header="0.3" footer="0.3"/>
  <pageSetup orientation="portrait" horizontalDpi="4294967295" verticalDpi="4294967295" scale="100" fitToWidth="1" fitToHeight="1"/>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howGridLines="0"/>
  </sheetViews>
  <sheetFormatPr defaultRowHeight="15" outlineLevelRow="0" outlineLevelCol="0" x14ac:dyDescent="55"/>
  <cols>
    <col min="1" max="1" width="3" customWidth="1"/>
    <col min="2" max="2" width="30" customWidth="1"/>
    <col min="3" max="5" width="15" customWidth="1"/>
    <col min="6" max="6" width="12" customWidth="1"/>
    <col min="7" max="7" width="40" customWidth="1"/>
  </cols>
  <sheetData>
    <row r="1" ht="56" customHeight="1" spans="1:7" x14ac:dyDescent="0.25">
      <c r="A1" s="4" t="s">
        <v>79</v>
      </c>
      <c r="B1" s="4"/>
      <c r="C1" s="4"/>
      <c r="D1" s="4"/>
      <c r="E1" s="4"/>
      <c r="F1" s="4"/>
      <c r="G1" s="4"/>
    </row>
    <row r="2" spans="2:7" x14ac:dyDescent="0.25">
      <c r="B2" s="5" t="s">
        <v>80</v>
      </c>
      <c r="C2" s="5"/>
      <c r="D2" s="5"/>
      <c r="E2" s="5"/>
      <c r="F2" s="5"/>
      <c r="G2" s="5"/>
    </row>
    <row r="4" spans="2:2" x14ac:dyDescent="0.25">
      <c r="B4" s="16" t="s">
        <v>81</v>
      </c>
    </row>
    <row r="5" spans="2:3" x14ac:dyDescent="0.25">
      <c r="B5" s="17" t="s">
        <v>82</v>
      </c>
      <c r="C5" s="18">
        <f>SUM(Initiatives!F5:F28)</f>
      </c>
    </row>
    <row r="6" spans="2:3" x14ac:dyDescent="0.25">
      <c r="B6" s="19" t="s">
        <v>83</v>
      </c>
      <c r="C6" s="20">
        <f>SUM(Initiatives!G5:G28)</f>
      </c>
    </row>
    <row r="7" spans="2:3" x14ac:dyDescent="0.25">
      <c r="B7" s="17" t="s">
        <v>84</v>
      </c>
      <c r="C7" s="18">
        <f>SUM(Initiatives!H5:H28)</f>
      </c>
    </row>
    <row r="8" spans="2:3" x14ac:dyDescent="0.25">
      <c r="B8" s="19" t="s">
        <v>85</v>
      </c>
      <c r="C8" s="21">
        <f>IF(SUM(Initiatives!F5:F28)=0,0,SUM(Initiatives!H5:H28)/SUM(Initiatives!F5:F28))</f>
      </c>
    </row>
    <row r="10" spans="2:2" x14ac:dyDescent="0.25">
      <c r="B10" s="16" t="s">
        <v>86</v>
      </c>
    </row>
    <row r="11" spans="2:4" x14ac:dyDescent="0.25">
      <c r="B11" s="22" t="s">
        <v>20</v>
      </c>
      <c r="C11" s="23" t="s">
        <v>87</v>
      </c>
      <c r="D11" s="23" t="s">
        <v>22</v>
      </c>
    </row>
    <row r="12" spans="2:4" x14ac:dyDescent="0.25">
      <c r="B12" s="24" t="s">
        <v>74</v>
      </c>
      <c r="C12" s="25">
        <f>COUNTIF(Initiatives!E5:E28,"Idea")</f>
      </c>
      <c r="D12" s="26">
        <f>SUMIFS(Initiatives!G5:G28,Initiatives!E5:E28,"Idea")</f>
      </c>
    </row>
    <row r="13" spans="2:4" x14ac:dyDescent="0.25">
      <c r="B13" s="24" t="s">
        <v>54</v>
      </c>
      <c r="C13" s="25">
        <f>COUNTIF(Initiatives!E5:E28,"Scoped")</f>
      </c>
      <c r="D13" s="26">
        <f>SUMIFS(Initiatives!G5:G28,Initiatives!E5:E28,"Scoped")</f>
      </c>
    </row>
    <row r="14" spans="2:4" x14ac:dyDescent="0.25">
      <c r="B14" s="24" t="s">
        <v>32</v>
      </c>
      <c r="C14" s="25">
        <f>COUNTIF(Initiatives!E5:E28,"In execution")</f>
      </c>
      <c r="D14" s="26">
        <f>SUMIFS(Initiatives!G5:G28,Initiatives!E5:E28,"In execution")</f>
      </c>
    </row>
    <row r="15" spans="2:4" x14ac:dyDescent="0.25">
      <c r="B15" s="24" t="s">
        <v>88</v>
      </c>
      <c r="C15" s="25">
        <f>COUNTIF(Initiatives!E5:E28,"Delivered")</f>
      </c>
      <c r="D15" s="26">
        <f>SUMIFS(Initiatives!G5:G28,Initiatives!E5:E28,"Delivered")</f>
      </c>
    </row>
    <row r="16" spans="2:4" x14ac:dyDescent="0.25">
      <c r="B16" s="24" t="s">
        <v>40</v>
      </c>
      <c r="C16" s="25">
        <f>COUNTIF(Initiatives!E5:E28,"Validated")</f>
      </c>
      <c r="D16" s="26">
        <f>SUMIFS(Initiatives!G5:G28,Initiatives!E5:E28,"Validated")</f>
      </c>
    </row>
    <row r="18" spans="2:2" x14ac:dyDescent="0.25">
      <c r="B18" s="16" t="s">
        <v>89</v>
      </c>
    </row>
    <row r="19" spans="2:4" x14ac:dyDescent="0.25">
      <c r="B19" s="24" t="s">
        <v>29</v>
      </c>
      <c r="D19" s="26">
        <f>SUMIFS(Initiatives!G5:G28,Initiatives!B5:B28,"Pricing")</f>
      </c>
    </row>
    <row r="20" spans="2:4" x14ac:dyDescent="0.25">
      <c r="B20" s="24" t="s">
        <v>90</v>
      </c>
      <c r="D20" s="26">
        <f>SUMIFS(Initiatives!G5:G28,Initiatives!B5:B28,"Volume &amp; mix")</f>
      </c>
    </row>
    <row r="21" spans="2:4" x14ac:dyDescent="0.25">
      <c r="B21" s="24" t="s">
        <v>45</v>
      </c>
      <c r="D21" s="26">
        <f>SUMIFS(Initiatives!G5:G28,Initiatives!B5:B28,"Cost &amp; productivity")</f>
      </c>
    </row>
    <row r="22" spans="2:4" x14ac:dyDescent="0.25">
      <c r="B22" s="24" t="s">
        <v>59</v>
      </c>
      <c r="D22" s="26">
        <f>SUMIFS(Initiatives!G5:G28,Initiatives!B5:B28,"Working capital")</f>
      </c>
    </row>
    <row r="23" spans="2:4" x14ac:dyDescent="0.25">
      <c r="B23" s="24" t="s">
        <v>91</v>
      </c>
      <c r="D23" s="26">
        <f>SUMIFS(Initiatives!G5:G28,Initiatives!B5:B28,"Organization")</f>
      </c>
    </row>
    <row r="24" spans="2:4" x14ac:dyDescent="0.25">
      <c r="B24" s="24" t="s">
        <v>92</v>
      </c>
      <c r="D24" s="26">
        <f>SUMIFS(Initiatives!G5:G28,Initiatives!B5:B28,"Capex &amp; footprint")</f>
      </c>
    </row>
    <row r="26" spans="2:7" x14ac:dyDescent="0.25">
      <c r="B26" s="27" t="s">
        <v>93</v>
      </c>
      <c r="C26" s="27"/>
      <c r="D26" s="27"/>
      <c r="E26" s="27"/>
      <c r="F26" s="27"/>
      <c r="G26" s="27"/>
    </row>
    <row r="27" spans="2:7" x14ac:dyDescent="0.25">
      <c r="B27" s="27"/>
      <c r="C27" s="27"/>
      <c r="D27" s="27"/>
      <c r="E27" s="27"/>
      <c r="F27" s="27"/>
      <c r="G27" s="27"/>
    </row>
  </sheetData>
  <mergeCells count="3">
    <mergeCell ref="A1:G1"/>
    <mergeCell ref="B2:G2"/>
    <mergeCell ref="B26:G27"/>
  </mergeCells>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Initiatives</vt:lpstr>
      <vt:lpstr>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 Advisory</dc:creator>
  <dc:title/>
  <dc:subject/>
  <dc:description/>
  <cp:keywords/>
  <cp:category/>
  <cp:lastModifiedBy>Unknown</cp:lastModifiedBy>
  <dcterms:created xsi:type="dcterms:W3CDTF">2026-07-19T01:42:38Z</dcterms:created>
  <dcterms:modified xsi:type="dcterms:W3CDTF">2026-07-19T01:42:38Z</dcterms:modified>
</cp:coreProperties>
</file>