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ebt Schedule" state="visible" r:id="rId5"/>
    <sheet sheetId="3" name="Compliance Cert" state="visible" r:id="rId6"/>
    <sheet sheetId="4" name="Sources &amp; Uses" state="visible" r:id="rId7"/>
    <sheet sheetId="5" name="Checklist" state="visible" r:id="rId8"/>
  </sheets>
  <calcPr calcId="171027" fullCalcOnLoad="1"/>
</workbook>
</file>

<file path=xl/sharedStrings.xml><?xml version="1.0" encoding="utf-8"?>
<sst xmlns="http://schemas.openxmlformats.org/spreadsheetml/2006/main" count="170" uniqueCount="129">
  <si>
    <t>THE LENDER PACKAGE BUILDER</t>
  </si>
  <si>
    <t>What this is</t>
  </si>
  <si>
    <t>Banks say no slowly and expensively when the package arrives incomplete, and they say yes faster to borrowers who look like they have done this before. This workbook assembles the four things a credit file is built around: the debt schedule in the format lenders read, a covenant compliance certificate with honest headroom math, a sources-and-uses that balances, and the document checklist with the freshness rules underwriters actually apply.</t>
  </si>
  <si>
    <t>Yellow cells are inputs. Everything else calculates.</t>
  </si>
  <si>
    <t>Build the package</t>
  </si>
  <si>
    <t>1.  Debt Schedule: one row per facility, from your loan statements. The totals, weighted average rate, and total monthly debt service calculate. This tab alone answers half a lender's first questions.</t>
  </si>
  <si>
    <t>2.  Compliance Certificate: enter TTM EBITDA, cash, and the covenant levels from your loan agreement. Leverage, fixed-charge coverage, and headroom calculate, with a PASS / WATCH / FAIL read. WATCH means under 15% headroom: fix the trajectory before the meeting, or arrive with the explanation.</t>
  </si>
  <si>
    <t>3.  Sources &amp; Uses: what the money does and where it comes from. The check cell stays red until the two sides balance to the dollar, because a package that does not balance does not leave the analyst's desk.</t>
  </si>
  <si>
    <t>4.  Checklist: work it top to bottom. Two rules trip most borrowers: interim statements must be dated within 60 days of the application, and every owner at 20% or more provides a personal financial statement and will be asked to guarantee.</t>
  </si>
  <si>
    <t>Read it like a lender</t>
  </si>
  <si>
    <t>An underwriter reads leverage, coverage, and collateral before anything else, and then reads whether your numbers agree with each other: the debt schedule ties to the balance sheet, the interims tie to the agings, the projections tie to the use of proceeds.</t>
  </si>
  <si>
    <t>Weighted cost of debt is your negotiating baseline. If new money prices below it, the refinance conversation is worth having in the same meeting.</t>
  </si>
  <si>
    <t>Before you send it</t>
  </si>
  <si>
    <t>A lender package is also a rehearsal for diligence: the same documents, the same freshness rules, the same tie-outs. If the checklist is painful, that is worth knowing now. If you want the package built, checked, and defended in the room, start a conversation at helm-advisory.com.</t>
  </si>
  <si>
    <t>BUSINESS DEBT SCHEDULE</t>
  </si>
  <si>
    <t>One row per facility, from your loan statements. Lenders want creditor, original amount, current balance, rate, and monthly payment.</t>
  </si>
  <si>
    <t>Creditor</t>
  </si>
  <si>
    <t>Facility</t>
  </si>
  <si>
    <t>Original</t>
  </si>
  <si>
    <t>Balance</t>
  </si>
  <si>
    <t>Rate</t>
  </si>
  <si>
    <t>Maturity</t>
  </si>
  <si>
    <t>Monthly pmt</t>
  </si>
  <si>
    <t>Collateral / notes</t>
  </si>
  <si>
    <t>First Commerce Bank</t>
  </si>
  <si>
    <t>Term loan A</t>
  </si>
  <si>
    <t>Mar 2029</t>
  </si>
  <si>
    <t>All business assets (blanket)</t>
  </si>
  <si>
    <t>Revolver ($2.5M limit)</t>
  </si>
  <si>
    <t>Renews Jun 2027</t>
  </si>
  <si>
    <t>AR + inventory (borrowing base)</t>
  </si>
  <si>
    <t>Meridian Equipment Finance</t>
  </si>
  <si>
    <t>Equipment note</t>
  </si>
  <si>
    <t>Aug 2028</t>
  </si>
  <si>
    <t>Specific equipment</t>
  </si>
  <si>
    <t>Regional Auto Credit</t>
  </si>
  <si>
    <t>Vehicle notes (6)</t>
  </si>
  <si>
    <t>Various 2027-28</t>
  </si>
  <si>
    <t>Titled vehicles</t>
  </si>
  <si>
    <t>Seller (acquisition 2024)</t>
  </si>
  <si>
    <t>Seller note, interest-only</t>
  </si>
  <si>
    <t>Balloon Dec 2027</t>
  </si>
  <si>
    <t>Subordinated, unsecured</t>
  </si>
  <si>
    <t>Totals</t>
  </si>
  <si>
    <t>Weighted average rate and total monthly debt service</t>
  </si>
  <si>
    <t>Annualized debt service</t>
  </si>
  <si>
    <t>COVENANT COMPLIANCE CERTIFICATE</t>
  </si>
  <si>
    <t>Enter TTM figures and the covenant levels from your credit agreement. Definitions in agreements vary; use the agreement's, not the accountant's.</t>
  </si>
  <si>
    <t>INPUTS (TTM, per the credit agreement)</t>
  </si>
  <si>
    <t>TTM EBITDA (covenant definition)</t>
  </si>
  <si>
    <t>As defined in the agreement, including permitted add-backs only</t>
  </si>
  <si>
    <t>Cash and equivalents</t>
  </si>
  <si>
    <t>If the agreement nets cash; otherwise set to zero</t>
  </si>
  <si>
    <t>TTM cash interest expense</t>
  </si>
  <si>
    <t>TTM scheduled principal payments</t>
  </si>
  <si>
    <t>Scheduled amortization, not voluntary prepayments</t>
  </si>
  <si>
    <t>TTM unfunded capital expenditures</t>
  </si>
  <si>
    <t>Capex not financed with new debt</t>
  </si>
  <si>
    <t>TTM cash taxes and distributions for taxes</t>
  </si>
  <si>
    <t>Covenant: maximum net leverage</t>
  </si>
  <si>
    <t>From the agreement</t>
  </si>
  <si>
    <t>Covenant: minimum fixed-charge coverage</t>
  </si>
  <si>
    <t>THE MATH</t>
  </si>
  <si>
    <t>Total funded debt (from Debt Schedule)</t>
  </si>
  <si>
    <t>Net debt</t>
  </si>
  <si>
    <t>Net leverage</t>
  </si>
  <si>
    <t>Net debt over TTM EBITDA</t>
  </si>
  <si>
    <t>Leverage headroom</t>
  </si>
  <si>
    <t>Distance to the covenant; under 15% is WATCH</t>
  </si>
  <si>
    <t>Fixed-charge coverage</t>
  </si>
  <si>
    <t>(EBITDA - unfunded capex - cash taxes) over (interest + scheduled principal)</t>
  </si>
  <si>
    <t>Coverage headroom</t>
  </si>
  <si>
    <t>Certificate status</t>
  </si>
  <si>
    <t>The undersigned certifies that the calculations above are derived from the financial statements of the borrower for the period stated, prepared consistently with prior periods, and that no default or event of default exists as of the date below except as disclosed in writing.</t>
  </si>
  <si>
    <t>Signature: _________________________    Title: ______________    Date: __________</t>
  </si>
  <si>
    <t>SOURCES &amp; USES OF FUNDS</t>
  </si>
  <si>
    <t>What the money does, and where it comes from. The check cell stays red until the two sides balance.</t>
  </si>
  <si>
    <t>USES</t>
  </si>
  <si>
    <t>SOURCES</t>
  </si>
  <si>
    <t>Refinance existing funded debt</t>
  </si>
  <si>
    <t>New term loan</t>
  </si>
  <si>
    <t>New equipment</t>
  </si>
  <si>
    <t>New revolver draw at close</t>
  </si>
  <si>
    <t>Working capital</t>
  </si>
  <si>
    <t>Equipment finance</t>
  </si>
  <si>
    <t>Closing costs and fees</t>
  </si>
  <si>
    <t>Cash equity contribution</t>
  </si>
  <si>
    <t>Total uses</t>
  </si>
  <si>
    <t>Total sources</t>
  </si>
  <si>
    <t>Balance check (must be $0)</t>
  </si>
  <si>
    <t>New weighted cost from this structure belongs in the meeting: if it prices below the Debt Schedule's weighted average, lead with that.</t>
  </si>
  <si>
    <t>LENDER DOCUMENT CHECKLIST</t>
  </si>
  <si>
    <t>Category</t>
  </si>
  <si>
    <t>Document</t>
  </si>
  <si>
    <t>Status</t>
  </si>
  <si>
    <t>Notes / freshness rule</t>
  </si>
  <si>
    <t>Financial statements</t>
  </si>
  <si>
    <t>Business tax returns, last three years, as filed</t>
  </si>
  <si>
    <t>Ready</t>
  </si>
  <si>
    <t>Lenders verify against IRS transcripts; amended returns need the amendment too</t>
  </si>
  <si>
    <t>Interim financial statements dated within 60 days of application</t>
  </si>
  <si>
    <t>The freshness rule most first-time borrowers miss</t>
  </si>
  <si>
    <t>Business debt schedule, itemized by creditor (this workbook)</t>
  </si>
  <si>
    <t>Original amount, balance, rate, monthly payment per facility</t>
  </si>
  <si>
    <t>Accounts receivable aging, same date as interims</t>
  </si>
  <si>
    <t>In progress</t>
  </si>
  <si>
    <t>Buckets, not a total; concentration will be read</t>
  </si>
  <si>
    <t>Accounts payable aging, same date as interims</t>
  </si>
  <si>
    <t/>
  </si>
  <si>
    <t>Inventory listing, if inventory is in the borrowing base</t>
  </si>
  <si>
    <t>Not started</t>
  </si>
  <si>
    <t>Last six months of business bank statements</t>
  </si>
  <si>
    <t>Owners (20% or more)</t>
  </si>
  <si>
    <t>Personal financial statement (SBA Form 413 format) for each 20%+ owner</t>
  </si>
  <si>
    <t>Every 20%+ owner will also personally guarantee</t>
  </si>
  <si>
    <t>Personal tax returns, last three years, for each 20%+ owner</t>
  </si>
  <si>
    <t>Borrower information form (SBA Form 1919 for SBA loans)</t>
  </si>
  <si>
    <t>Covers the business and every 20%+ owner</t>
  </si>
  <si>
    <t>Company documents</t>
  </si>
  <si>
    <t>Formation documents, operating agreement, ownership chart</t>
  </si>
  <si>
    <t>Business licenses and certificates of good standing</t>
  </si>
  <si>
    <t>Certificates of insurance (property, liability, key person if required)</t>
  </si>
  <si>
    <t>Leases for all occupied locations</t>
  </si>
  <si>
    <t>The story</t>
  </si>
  <si>
    <t>Driver-based projections, monthly, two years forward</t>
  </si>
  <si>
    <t>The annual operating plan template produces this</t>
  </si>
  <si>
    <t>Use-of-proceeds detail matching the sources and uses tab</t>
  </si>
  <si>
    <t>Management bios, one page</t>
  </si>
  <si>
    <t>Purchase agreement or LOI, if the loan funds an acquisition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</si>
</sst>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Red]($#,##0)"/>
    <numFmt numFmtId="165" formatCode="0.00&quot;x&quot;"/>
    <numFmt numFmtId="166" formatCode="0.0%"/>
  </numFmts>
  <fonts count="22" x14ac:knownFonts="1">
    <font>
      <color theme="1"/>
      <family val="2"/>
      <scheme val="minor"/>
      <sz val="11"/>
      <name val="Calibri"/>
    </font>
    <font>
      <b/>
      <color rgb="FFFFFFFF"/>
      <sz val="16"/>
      <name val="Calibri"/>
    </font>
    <font>
      <b/>
      <color rgb="FF042C53"/>
      <sz val="13"/>
      <name val="Calibri"/>
    </font>
    <font>
      <color rgb="FF1F2D3A"/>
      <sz val="11"/>
      <name val="Calibri"/>
    </font>
    <font>
      <b/>
      <color rgb="FFFFFFFF"/>
      <sz val="14"/>
      <name val="Calibri"/>
    </font>
    <font>
      <i/>
      <color rgb="FF5A6B7A"/>
      <sz val="9"/>
      <name val="Calibri"/>
    </font>
    <font>
      <b/>
      <color rgb="FF042C53"/>
      <sz val="10"/>
      <name val="Calibri"/>
    </font>
    <font>
      <b/>
      <color rgb="FF042C53"/>
      <sz val="11"/>
      <name val="Calibri"/>
    </font>
    <font>
      <b/>
      <color rgb="FF1F2D3A"/>
      <sz val="11"/>
      <name val="Calibri"/>
    </font>
    <font>
      <b/>
      <color rgb="FF1F2D3A"/>
      <sz val="10"/>
      <name val="Calibri"/>
    </font>
    <font>
      <b/>
      <color rgb="FF5A6B7A"/>
      <sz val="10"/>
      <name val="Calibri"/>
    </font>
    <font>
      <b/>
      <color rgb="FF042C53"/>
      <sz val="10.5"/>
      <name val="Calibri"/>
    </font>
    <font>
      <color rgb="FF042C53"/>
      <sz val="10.5"/>
      <name val="Calibri"/>
    </font>
    <font>
      <b/>
      <color rgb="FF1F2D3A"/>
      <sz val="10.5"/>
      <name val="Calibri"/>
    </font>
    <font>
      <b/>
      <color rgb="FF042C53"/>
      <sz val="11.5"/>
      <name val="Calibri"/>
    </font>
    <font>
      <b/>
      <color rgb="FF1F2D3A"/>
      <sz val="12"/>
      <name val="Calibri"/>
    </font>
    <font>
      <b/>
      <color rgb="FF042C53"/>
      <sz val="12"/>
      <name val="Calibri"/>
    </font>
    <font>
      <b/>
      <color rgb="FF1F2D3A"/>
      <sz val="13"/>
      <name val="Calibri"/>
    </font>
    <font>
      <i/>
      <color rgb="FF5A6B7A"/>
      <sz val="9.5"/>
      <name val="Calibri"/>
    </font>
    <font>
      <color rgb="FF1F2D3A"/>
      <sz val="10.5"/>
      <name val="Calibri"/>
    </font>
    <font>
      <b/>
      <color rgb="FF9E4A2E"/>
      <sz val="10.5"/>
      <name val="Calibri"/>
    </font>
    <font>
      <color rgb="FF5A6B7A"/>
      <sz val="9.5"/>
      <name val="Calibri"/>
    </font>
  </fonts>
  <fills count="5">
    <fill>
      <patternFill patternType="none"/>
    </fill>
    <fill>
      <patternFill patternType="gray125"/>
    </fill>
    <fill>
      <patternFill patternType="solid">
        <fgColor rgb="FF042C53"/>
      </patternFill>
    </fill>
    <fill>
      <patternFill patternType="solid">
        <fgColor rgb="FFEAF2FA"/>
      </patternFill>
    </fill>
    <fill>
      <patternFill patternType="solid">
        <fgColor rgb="FFFFF2CC"/>
      </patternFill>
    </fill>
  </fills>
  <borders count="4">
    <border>
      <left/>
      <right/>
      <top/>
      <bottom/>
      <diagonal/>
    </border>
    <border>
      <left/>
      <right/>
      <top/>
      <bottom style="thin">
        <color rgb="FF042C53"/>
      </bottom>
      <diagonal/>
    </border>
    <border>
      <left style="thin">
        <color rgb="FFC9D4DE"/>
      </left>
      <right style="thin">
        <color rgb="FFC9D4DE"/>
      </right>
      <top style="thin">
        <color rgb="FFC9D4DE"/>
      </top>
      <bottom style="thin">
        <color rgb="FFC9D4DE"/>
      </bottom>
      <diagonal/>
    </border>
    <border>
      <left/>
      <right/>
      <top style="thin">
        <color rgb="FF042C53"/>
      </top>
      <bottom/>
      <diagonal/>
    </border>
  </borders>
  <cellStyleXfs count="1">
    <xf numFmtId="0" fontId="0" fillId="0" borderId="0"/>
  </cellStyleXfs>
  <cellXfs count="41">
    <xf numFmtId="0" fontId="0" fillId="0" borderId="0" xfId="0"/>
    <xf numFmtId="0" fontId="1" fillId="2" borderId="0" xfId="0" applyFont="1" applyFill="1" applyAlignment="1">
      <alignment vertical="bottom" indent="1"/>
    </xf>
    <xf numFmtId="0" fontId="2" fillId="0" borderId="0" xfId="0" applyFont="1"/>
    <xf numFmtId="0" fontId="3" fillId="0" borderId="0" xfId="0" applyFont="1" applyAlignment="1">
      <alignment vertical="top" wrapText="1"/>
    </xf>
    <xf numFmtId="0" fontId="4" fillId="2" borderId="0" xfId="0" applyFont="1" applyFill="1" applyAlignment="1">
      <alignment vertical="bottom" indent="1"/>
    </xf>
    <xf numFmtId="0" fontId="5" fillId="0" borderId="0" xfId="0" applyFont="1" applyAlignment="1">
      <alignment vertical="center" indent="1"/>
    </xf>
    <xf numFmtId="0" fontId="6" fillId="3" borderId="1" xfId="0" applyFont="1" applyFill="1" applyBorder="1" applyAlignment="1">
      <alignment horizontal="left" vertical="center" indent="1"/>
    </xf>
    <xf numFmtId="0" fontId="6" fillId="3" borderId="1" xfId="0" applyFont="1" applyFill="1" applyBorder="1" applyAlignment="1">
      <alignment horizontal="center" vertical="center"/>
    </xf>
    <xf numFmtId="0" fontId="0" fillId="4" borderId="2" xfId="0" applyFill="1" applyBorder="1" applyAlignment="1">
      <alignment indent="1"/>
    </xf>
    <xf numFmtId="164" fontId="0" fillId="4" borderId="2" xfId="0" applyNumberFormat="1" applyFill="1" applyBorder="1"/>
    <xf numFmtId="10" fontId="0" fillId="4" borderId="2" xfId="0" applyNumberFormat="1" applyFill="1" applyBorder="1" applyAlignment="1">
      <alignment horizontal="center"/>
    </xf>
    <xf numFmtId="0" fontId="0" fillId="4" borderId="2" xfId="0" applyFill="1" applyBorder="1" applyAlignment="1">
      <alignment horizontal="center"/>
    </xf>
    <xf numFmtId="0" fontId="0" fillId="4" borderId="2" xfId="0" applyFill="1" applyBorder="1" applyAlignment="1">
      <alignment wrapText="1" indent="1"/>
    </xf>
    <xf numFmtId="0" fontId="7" fillId="0" borderId="3" xfId="0" applyFont="1" applyBorder="1" applyAlignment="1">
      <alignment vertical="center" indent="1"/>
    </xf>
    <xf numFmtId="0" fontId="0" fillId="0" borderId="3" xfId="0" applyBorder="1"/>
    <xf numFmtId="164" fontId="8" fillId="0" borderId="3" xfId="0" applyNumberFormat="1" applyFont="1" applyBorder="1"/>
    <xf numFmtId="10" fontId="8" fillId="0" borderId="3" xfId="0" applyNumberFormat="1" applyFont="1" applyBorder="1" applyAlignment="1">
      <alignment horizontal="center"/>
    </xf>
    <xf numFmtId="0" fontId="5" fillId="0" borderId="3" xfId="0" applyFont="1" applyBorder="1" applyAlignment="1">
      <alignment vertical="center" indent="1"/>
    </xf>
    <xf numFmtId="0" fontId="6" fillId="0" borderId="0" xfId="0" applyFont="1" applyAlignment="1">
      <alignment vertical="center" indent="1"/>
    </xf>
    <xf numFmtId="164" fontId="9" fillId="0" borderId="0" xfId="0" applyNumberFormat="1" applyFont="1"/>
    <xf numFmtId="0" fontId="10" fillId="0" borderId="0" xfId="0" applyFont="1" applyAlignment="1">
      <alignment vertical="center" indent="1"/>
    </xf>
    <xf numFmtId="0" fontId="11" fillId="0" borderId="0" xfId="0" applyFont="1" applyAlignment="1">
      <alignment vertical="center" indent="1"/>
    </xf>
    <xf numFmtId="164" fontId="0" fillId="4" borderId="2" xfId="0" applyNumberFormat="1" applyFill="1" applyBorder="1" applyAlignment="1">
      <alignment horizontal="center"/>
    </xf>
    <xf numFmtId="0" fontId="5" fillId="0" borderId="0" xfId="0" applyFont="1" applyAlignment="1">
      <alignment vertical="center" wrapText="1"/>
    </xf>
    <xf numFmtId="165" fontId="0" fillId="4" borderId="2" xfId="0" applyNumberFormat="1" applyFill="1" applyBorder="1" applyAlignment="1">
      <alignment horizontal="center"/>
    </xf>
    <xf numFmtId="0" fontId="12" fillId="0" borderId="0" xfId="0" applyFont="1" applyAlignment="1">
      <alignment vertical="center" indent="1"/>
    </xf>
    <xf numFmtId="164" fontId="13" fillId="0" borderId="0" xfId="0" applyNumberFormat="1" applyFont="1" applyAlignment="1">
      <alignment horizontal="center"/>
    </xf>
    <xf numFmtId="0" fontId="14" fillId="0" borderId="0" xfId="0" applyFont="1" applyAlignment="1">
      <alignment vertical="center" indent="1"/>
    </xf>
    <xf numFmtId="165" fontId="15" fillId="0" borderId="0" xfId="0" applyNumberFormat="1" applyFont="1" applyAlignment="1">
      <alignment horizontal="center"/>
    </xf>
    <xf numFmtId="166" fontId="13" fillId="0" borderId="0" xfId="0" applyNumberFormat="1" applyFont="1" applyAlignment="1">
      <alignment horizontal="center"/>
    </xf>
    <xf numFmtId="0" fontId="16" fillId="0" borderId="0" xfId="0" applyFont="1" applyAlignment="1">
      <alignment vertical="center" indent="1"/>
    </xf>
    <xf numFmtId="0" fontId="17" fillId="0" borderId="0" xfId="0" applyFont="1" applyAlignment="1">
      <alignment horizontal="center"/>
    </xf>
    <xf numFmtId="0" fontId="18" fillId="0" borderId="0" xfId="0" applyFont="1" applyAlignment="1">
      <alignment vertical="center" wrapText="1" indent="1"/>
    </xf>
    <xf numFmtId="0" fontId="7" fillId="0" borderId="0" xfId="0" applyFont="1" applyAlignment="1">
      <alignment vertical="center" indent="1"/>
    </xf>
    <xf numFmtId="0" fontId="19" fillId="0" borderId="0" xfId="0" applyFont="1" applyAlignment="1">
      <alignment vertical="center" indent="1"/>
    </xf>
    <xf numFmtId="164" fontId="19" fillId="0" borderId="0" xfId="0" applyNumberFormat="1" applyFont="1"/>
    <xf numFmtId="0" fontId="5" fillId="0" borderId="0" xfId="0" applyFont="1" applyAlignment="1">
      <alignment vertical="center" wrapText="1" indent="1"/>
    </xf>
    <xf numFmtId="0" fontId="20" fillId="0" borderId="0" xfId="0" applyFont="1"/>
    <xf numFmtId="0" fontId="21" fillId="0" borderId="0" xfId="0" applyFont="1" applyAlignment="1">
      <alignment vertical="center" indent="1"/>
    </xf>
    <xf numFmtId="0" fontId="19" fillId="0" borderId="0" xfId="0" applyFont="1" applyAlignment="1">
      <alignment vertical="center" wrapText="1" indent="1"/>
    </xf>
    <xf numFmtId="0" fontId="9" fillId="4" borderId="2" xfId="0" applyFont="1" applyFill="1" applyBorder="1" applyAlignment="1">
      <alignment horizontal="center"/>
    </xf>
  </cellXfs>
  <cellStyles count="1">
    <cellStyle name="Normal" xfId="0" builtinId="0"/>
  </cellStyles>
  <dxfs count="8">
    <dxf>
      <font>
        <b/>
        <color rgb="FF8C2B18"/>
      </font>
      <fill>
        <patternFill patternType="solid">
          <bgColor rgb="FFF8D0C8"/>
        </patternFill>
      </fill>
    </dxf>
    <dxf>
      <fill>
        <patternFill patternType="solid">
          <bgColor rgb="FFFFE1B8"/>
        </patternFill>
      </fill>
    </dxf>
    <dxf>
      <fill>
        <patternFill patternType="solid">
          <bgColor rgb="FFDCEEDC"/>
        </patternFill>
      </fill>
    </dxf>
    <dxf>
      <fill>
        <patternFill patternType="solid">
          <bgColor rgb="FFDCEEDC"/>
        </patternFill>
      </fill>
    </dxf>
    <dxf>
      <font>
        <b/>
        <color rgb="FF8C2B18"/>
      </font>
      <fill>
        <patternFill patternType="solid">
          <bgColor rgb="FFF8D0C8"/>
        </patternFill>
      </fill>
    </dxf>
    <dxf>
      <fill>
        <patternFill patternType="solid">
          <bgColor rgb="FFF8D0C8"/>
        </patternFill>
      </fill>
    </dxf>
    <dxf>
      <fill>
        <patternFill patternType="solid">
          <bgColor rgb="FFFFE1B8"/>
        </patternFill>
      </fill>
    </dxf>
    <dxf>
      <fill>
        <patternFill patternType="solid">
          <bgColor rgb="FFDCEED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owGridLines="0"/>
  </sheetViews>
  <sheetFormatPr defaultRowHeight="15" outlineLevelRow="0" outlineLevelCol="0" x14ac:dyDescent="55"/>
  <cols>
    <col min="1" max="1" width="3" customWidth="1"/>
    <col min="2" max="2" width="96" customWidth="1"/>
  </cols>
  <sheetData>
    <row r="1" ht="56" customHeight="1" spans="1:3" x14ac:dyDescent="0.25">
      <c r="A1" s="1" t="s">
        <v>0</v>
      </c>
      <c r="B1" s="1"/>
      <c r="C1" s="1"/>
    </row>
    <row r="4" spans="2:2" x14ac:dyDescent="0.25">
      <c r="B4" s="2" t="s">
        <v>1</v>
      </c>
    </row>
    <row r="5" ht="42" customHeight="1" spans="2:2" x14ac:dyDescent="0.25">
      <c r="B5" s="3" t="s">
        <v>2</v>
      </c>
    </row>
    <row r="6" ht="17" customHeight="1" spans="2:2" x14ac:dyDescent="0.25">
      <c r="B6" s="3" t="s">
        <v>3</v>
      </c>
    </row>
    <row r="8" spans="2:2" x14ac:dyDescent="0.25">
      <c r="B8" s="2" t="s">
        <v>4</v>
      </c>
    </row>
    <row r="9" ht="42" customHeight="1" spans="2:2" x14ac:dyDescent="0.25">
      <c r="B9" s="3" t="s">
        <v>5</v>
      </c>
    </row>
    <row r="10" ht="42" customHeight="1" spans="2:2" x14ac:dyDescent="0.25">
      <c r="B10" s="3" t="s">
        <v>6</v>
      </c>
    </row>
    <row r="11" ht="42" customHeight="1" spans="2:2" x14ac:dyDescent="0.25">
      <c r="B11" s="3" t="s">
        <v>7</v>
      </c>
    </row>
    <row r="12" ht="42" customHeight="1" spans="2:2" x14ac:dyDescent="0.25">
      <c r="B12" s="3" t="s">
        <v>8</v>
      </c>
    </row>
    <row r="14" spans="2:2" x14ac:dyDescent="0.25">
      <c r="B14" s="2" t="s">
        <v>9</v>
      </c>
    </row>
    <row r="15" ht="42" customHeight="1" spans="2:2" x14ac:dyDescent="0.25">
      <c r="B15" s="3" t="s">
        <v>10</v>
      </c>
    </row>
    <row r="16" ht="42" customHeight="1" spans="2:2" x14ac:dyDescent="0.25">
      <c r="B16" s="3" t="s">
        <v>11</v>
      </c>
    </row>
    <row r="18" spans="2:2" x14ac:dyDescent="0.25">
      <c r="B18" s="2" t="s">
        <v>12</v>
      </c>
    </row>
    <row r="19" ht="42" customHeight="1" spans="2:2" x14ac:dyDescent="0.25">
      <c r="B19" s="3" t="s">
        <v>13</v>
      </c>
    </row>
  </sheetData>
  <mergeCells count="1">
    <mergeCell ref="A1:C1"/>
  </mergeCells>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howGridLines="0">
      <pane ySplit="4" topLeftCell="A5" activePane="bottomLeft" state="frozen"/>
      <selection pane="bottomLeft"/>
    </sheetView>
  </sheetViews>
  <sheetFormatPr defaultRowHeight="15" outlineLevelRow="0" outlineLevelCol="0" x14ac:dyDescent="55"/>
  <cols>
    <col min="1" max="1" width="26" customWidth="1"/>
    <col min="2" max="2" width="24" customWidth="1"/>
    <col min="3" max="4" width="13" customWidth="1"/>
    <col min="6" max="6" width="15" customWidth="1"/>
    <col min="7" max="7" width="13" customWidth="1"/>
    <col min="8" max="8" width="30" customWidth="1"/>
  </cols>
  <sheetData>
    <row r="1" ht="56" customHeight="1" spans="1:8" x14ac:dyDescent="0.25">
      <c r="A1" s="4" t="s">
        <v>14</v>
      </c>
      <c r="B1" s="4"/>
      <c r="C1" s="4"/>
      <c r="D1" s="4"/>
      <c r="E1" s="4"/>
      <c r="F1" s="4"/>
      <c r="G1" s="4"/>
      <c r="H1" s="4"/>
    </row>
    <row r="2" spans="1:1" x14ac:dyDescent="0.25">
      <c r="A2" s="5" t="s">
        <v>15</v>
      </c>
    </row>
    <row r="4" spans="1:8" x14ac:dyDescent="0.25">
      <c r="A4" s="6" t="s">
        <v>16</v>
      </c>
      <c r="B4" s="6" t="s">
        <v>17</v>
      </c>
      <c r="C4" s="7" t="s">
        <v>18</v>
      </c>
      <c r="D4" s="7" t="s">
        <v>19</v>
      </c>
      <c r="E4" s="7" t="s">
        <v>20</v>
      </c>
      <c r="F4" s="7" t="s">
        <v>21</v>
      </c>
      <c r="G4" s="7" t="s">
        <v>22</v>
      </c>
      <c r="H4" s="6" t="s">
        <v>23</v>
      </c>
    </row>
    <row r="5" spans="1:8" x14ac:dyDescent="0.25">
      <c r="A5" s="8" t="s">
        <v>24</v>
      </c>
      <c r="B5" s="8" t="s">
        <v>25</v>
      </c>
      <c r="C5" s="9">
        <v>4200000</v>
      </c>
      <c r="D5" s="9">
        <v>3150000</v>
      </c>
      <c r="E5" s="10">
        <v>0.0725</v>
      </c>
      <c r="F5" s="11" t="s">
        <v>26</v>
      </c>
      <c r="G5" s="9">
        <v>62700</v>
      </c>
      <c r="H5" s="12" t="s">
        <v>27</v>
      </c>
    </row>
    <row r="6" spans="1:8" x14ac:dyDescent="0.25">
      <c r="A6" s="8" t="s">
        <v>24</v>
      </c>
      <c r="B6" s="8" t="s">
        <v>28</v>
      </c>
      <c r="C6" s="9">
        <v>2500000</v>
      </c>
      <c r="D6" s="9">
        <v>900000</v>
      </c>
      <c r="E6" s="10">
        <v>0.08</v>
      </c>
      <c r="F6" s="11" t="s">
        <v>29</v>
      </c>
      <c r="G6" s="9">
        <v>6000</v>
      </c>
      <c r="H6" s="12" t="s">
        <v>30</v>
      </c>
    </row>
    <row r="7" spans="1:8" x14ac:dyDescent="0.25">
      <c r="A7" s="8" t="s">
        <v>31</v>
      </c>
      <c r="B7" s="8" t="s">
        <v>32</v>
      </c>
      <c r="C7" s="9">
        <v>980000</v>
      </c>
      <c r="D7" s="9">
        <v>640000</v>
      </c>
      <c r="E7" s="10">
        <v>0.064</v>
      </c>
      <c r="F7" s="11" t="s">
        <v>33</v>
      </c>
      <c r="G7" s="9">
        <v>12100</v>
      </c>
      <c r="H7" s="12" t="s">
        <v>34</v>
      </c>
    </row>
    <row r="8" spans="1:8" x14ac:dyDescent="0.25">
      <c r="A8" s="8" t="s">
        <v>35</v>
      </c>
      <c r="B8" s="8" t="s">
        <v>36</v>
      </c>
      <c r="C8" s="9">
        <v>340000</v>
      </c>
      <c r="D8" s="9">
        <v>210000</v>
      </c>
      <c r="E8" s="10">
        <v>0.069</v>
      </c>
      <c r="F8" s="11" t="s">
        <v>37</v>
      </c>
      <c r="G8" s="9">
        <v>6300</v>
      </c>
      <c r="H8" s="12" t="s">
        <v>38</v>
      </c>
    </row>
    <row r="9" spans="1:8" x14ac:dyDescent="0.25">
      <c r="A9" s="8" t="s">
        <v>39</v>
      </c>
      <c r="B9" s="8" t="s">
        <v>40</v>
      </c>
      <c r="C9" s="9">
        <v>1500000</v>
      </c>
      <c r="D9" s="9">
        <v>1500000</v>
      </c>
      <c r="E9" s="10">
        <v>0.06</v>
      </c>
      <c r="F9" s="11" t="s">
        <v>41</v>
      </c>
      <c r="G9" s="9">
        <v>7500</v>
      </c>
      <c r="H9" s="12" t="s">
        <v>42</v>
      </c>
    </row>
    <row r="10" spans="1:8" x14ac:dyDescent="0.25">
      <c r="A10" s="8"/>
      <c r="B10" s="8"/>
      <c r="C10" s="9"/>
      <c r="D10" s="9"/>
      <c r="E10" s="10"/>
      <c r="F10" s="11"/>
      <c r="G10" s="9"/>
      <c r="H10" s="12"/>
    </row>
    <row r="11" spans="1:8" x14ac:dyDescent="0.25">
      <c r="A11" s="8"/>
      <c r="B11" s="8"/>
      <c r="C11" s="9"/>
      <c r="D11" s="9"/>
      <c r="E11" s="10"/>
      <c r="F11" s="11"/>
      <c r="G11" s="9"/>
      <c r="H11" s="12"/>
    </row>
    <row r="12" spans="1:8" x14ac:dyDescent="0.25">
      <c r="A12" s="8"/>
      <c r="B12" s="8"/>
      <c r="C12" s="9"/>
      <c r="D12" s="9"/>
      <c r="E12" s="10"/>
      <c r="F12" s="11"/>
      <c r="G12" s="9"/>
      <c r="H12" s="12"/>
    </row>
    <row r="13" spans="1:8" x14ac:dyDescent="0.25">
      <c r="A13" s="8"/>
      <c r="B13" s="8"/>
      <c r="C13" s="9"/>
      <c r="D13" s="9"/>
      <c r="E13" s="10"/>
      <c r="F13" s="11"/>
      <c r="G13" s="9"/>
      <c r="H13" s="12"/>
    </row>
    <row r="14" spans="1:8" x14ac:dyDescent="0.25">
      <c r="A14" s="8"/>
      <c r="B14" s="8"/>
      <c r="C14" s="9"/>
      <c r="D14" s="9"/>
      <c r="E14" s="10"/>
      <c r="F14" s="11"/>
      <c r="G14" s="9"/>
      <c r="H14" s="12"/>
    </row>
    <row r="15" spans="1:8" x14ac:dyDescent="0.25">
      <c r="A15" s="8"/>
      <c r="B15" s="8"/>
      <c r="C15" s="9"/>
      <c r="D15" s="9"/>
      <c r="E15" s="10"/>
      <c r="F15" s="11"/>
      <c r="G15" s="9"/>
      <c r="H15" s="12"/>
    </row>
    <row r="16" spans="1:8" x14ac:dyDescent="0.25">
      <c r="A16" s="8"/>
      <c r="B16" s="8"/>
      <c r="C16" s="9"/>
      <c r="D16" s="9"/>
      <c r="E16" s="10"/>
      <c r="F16" s="11"/>
      <c r="G16" s="9"/>
      <c r="H16" s="12"/>
    </row>
    <row r="18" spans="1:8" x14ac:dyDescent="0.25">
      <c r="A18" s="13" t="s">
        <v>43</v>
      </c>
      <c r="B18" s="14"/>
      <c r="C18" s="14"/>
      <c r="D18" s="15">
        <f>SUM(D5:D16)</f>
      </c>
      <c r="E18" s="16">
        <f>IF(SUM(D5:D16)=0,0,SUMPRODUCT(E5:E16,D5:D16)/SUM(D5:D16))</f>
      </c>
      <c r="F18" s="14"/>
      <c r="G18" s="15">
        <f>SUM(G5:G16)</f>
      </c>
      <c r="H18" s="17" t="s">
        <v>44</v>
      </c>
    </row>
    <row r="20" spans="1:4" x14ac:dyDescent="0.25">
      <c r="A20" s="18" t="s">
        <v>45</v>
      </c>
      <c r="D20" s="19">
        <f>G18*12</f>
      </c>
    </row>
  </sheetData>
  <mergeCells count="1">
    <mergeCell ref="A1:H1"/>
  </mergeCells>
  <pageMargins left="0.7" right="0.7" top="0.75" bottom="0.75" header="0.3" footer="0.3"/>
  <pageSetup orientation="portrait" horizontalDpi="4294967295" verticalDpi="4294967295" scale="100" fitToWidth="1" fitToHeight="1"/>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howGridLines="0"/>
  </sheetViews>
  <sheetFormatPr defaultRowHeight="15" outlineLevelRow="0" outlineLevelCol="0" x14ac:dyDescent="55"/>
  <cols>
    <col min="1" max="1" width="3" customWidth="1"/>
    <col min="2" max="2" width="44" customWidth="1"/>
    <col min="3" max="3" width="16" customWidth="1"/>
    <col min="4" max="4" width="44" customWidth="1"/>
  </cols>
  <sheetData>
    <row r="1" ht="56" customHeight="1" spans="1:4" x14ac:dyDescent="0.25">
      <c r="A1" s="4" t="s">
        <v>46</v>
      </c>
      <c r="B1" s="4"/>
      <c r="C1" s="4"/>
      <c r="D1" s="4"/>
    </row>
    <row r="2" spans="2:4" x14ac:dyDescent="0.25">
      <c r="B2" s="5" t="s">
        <v>47</v>
      </c>
      <c r="C2" s="5"/>
      <c r="D2" s="5"/>
    </row>
    <row r="4" spans="2:2" x14ac:dyDescent="0.25">
      <c r="B4" s="20" t="s">
        <v>48</v>
      </c>
    </row>
    <row r="5" spans="2:4" x14ac:dyDescent="0.25">
      <c r="B5" s="21" t="s">
        <v>49</v>
      </c>
      <c r="C5" s="22">
        <v>2450000</v>
      </c>
      <c r="D5" s="23" t="s">
        <v>50</v>
      </c>
    </row>
    <row r="6" spans="2:4" x14ac:dyDescent="0.25">
      <c r="B6" s="21" t="s">
        <v>51</v>
      </c>
      <c r="C6" s="22">
        <v>380000</v>
      </c>
      <c r="D6" s="23" t="s">
        <v>52</v>
      </c>
    </row>
    <row r="7" spans="2:3" x14ac:dyDescent="0.25">
      <c r="B7" s="21" t="s">
        <v>53</v>
      </c>
      <c r="C7" s="22">
        <v>445000</v>
      </c>
    </row>
    <row r="8" spans="2:4" x14ac:dyDescent="0.25">
      <c r="B8" s="21" t="s">
        <v>54</v>
      </c>
      <c r="C8" s="22">
        <v>690000</v>
      </c>
      <c r="D8" s="23" t="s">
        <v>55</v>
      </c>
    </row>
    <row r="9" spans="2:4" x14ac:dyDescent="0.25">
      <c r="B9" s="21" t="s">
        <v>56</v>
      </c>
      <c r="C9" s="22">
        <v>220000</v>
      </c>
      <c r="D9" s="23" t="s">
        <v>57</v>
      </c>
    </row>
    <row r="10" spans="2:3" x14ac:dyDescent="0.25">
      <c r="B10" s="21" t="s">
        <v>58</v>
      </c>
      <c r="C10" s="22">
        <v>310000</v>
      </c>
    </row>
    <row r="11" spans="2:4" x14ac:dyDescent="0.25">
      <c r="B11" s="21" t="s">
        <v>59</v>
      </c>
      <c r="C11" s="24">
        <v>3.5</v>
      </c>
      <c r="D11" s="23" t="s">
        <v>60</v>
      </c>
    </row>
    <row r="12" spans="2:4" x14ac:dyDescent="0.25">
      <c r="B12" s="21" t="s">
        <v>61</v>
      </c>
      <c r="C12" s="24">
        <v>1.2</v>
      </c>
      <c r="D12" s="23" t="s">
        <v>60</v>
      </c>
    </row>
    <row r="14" spans="2:2" x14ac:dyDescent="0.25">
      <c r="B14" s="20" t="s">
        <v>62</v>
      </c>
    </row>
    <row r="15" spans="2:3" x14ac:dyDescent="0.25">
      <c r="B15" s="25" t="s">
        <v>63</v>
      </c>
      <c r="C15" s="26">
        <f>'Debt Schedule'!D18</f>
      </c>
    </row>
    <row r="16" spans="2:3" x14ac:dyDescent="0.25">
      <c r="B16" s="25" t="s">
        <v>64</v>
      </c>
      <c r="C16" s="26">
        <f>C15-C6</f>
      </c>
    </row>
    <row r="17" spans="2:4" x14ac:dyDescent="0.25">
      <c r="B17" s="27" t="s">
        <v>65</v>
      </c>
      <c r="C17" s="28">
        <f>IF(C5=0,0,C16/C5)</f>
      </c>
      <c r="D17" s="23" t="s">
        <v>66</v>
      </c>
    </row>
    <row r="18" spans="2:4" x14ac:dyDescent="0.25">
      <c r="B18" s="25" t="s">
        <v>67</v>
      </c>
      <c r="C18" s="29">
        <f>IF(C11=0,0,(C11-C17)/C11)</f>
      </c>
      <c r="D18" s="23" t="s">
        <v>68</v>
      </c>
    </row>
    <row r="19" spans="2:4" x14ac:dyDescent="0.25">
      <c r="B19" s="27" t="s">
        <v>69</v>
      </c>
      <c r="C19" s="28">
        <f>IF(C7+C8=0,0,(C5-C9-C10)/(C7+C8))</f>
      </c>
      <c r="D19" s="23" t="s">
        <v>70</v>
      </c>
    </row>
    <row r="20" spans="2:3" x14ac:dyDescent="0.25">
      <c r="B20" s="25" t="s">
        <v>71</v>
      </c>
      <c r="C20" s="29">
        <f>IF(C19=0,0,(C19-C12)/C19)</f>
      </c>
    </row>
    <row r="22" spans="2:3" x14ac:dyDescent="0.25">
      <c r="B22" s="30" t="s">
        <v>72</v>
      </c>
      <c r="C22" s="31">
        <f>IF(OR(C17&gt;C11,C19&lt;C12),"FAIL",IF(OR(C18&lt;0.15,C20&lt;0.15),"WATCH","PASS"))</f>
      </c>
    </row>
    <row r="24" spans="2:4" x14ac:dyDescent="0.25">
      <c r="B24" s="32" t="s">
        <v>73</v>
      </c>
      <c r="C24" s="32"/>
      <c r="D24" s="32"/>
    </row>
    <row r="25" spans="2:4" x14ac:dyDescent="0.25">
      <c r="B25" s="32"/>
      <c r="C25" s="32"/>
      <c r="D25" s="32"/>
    </row>
    <row r="27" spans="2:4" x14ac:dyDescent="0.25">
      <c r="B27" s="25" t="s">
        <v>74</v>
      </c>
      <c r="C27" s="25"/>
      <c r="D27" s="25"/>
    </row>
  </sheetData>
  <mergeCells count="4">
    <mergeCell ref="A1:D1"/>
    <mergeCell ref="B2:D2"/>
    <mergeCell ref="B24:D25"/>
    <mergeCell ref="B27:D27"/>
  </mergeCells>
  <conditionalFormatting sqref="C22">
    <cfRule type="containsText" dxfId="0" priority="1">
      <formula>NOT(ISERROR(SEARCH("FAIL",C22)))</formula>
    </cfRule>
    <cfRule type="containsText" dxfId="1" priority="2">
      <formula>NOT(ISERROR(SEARCH("WATCH",C22)))</formula>
    </cfRule>
    <cfRule type="containsText" dxfId="2" priority="3">
      <formula>NOT(ISERROR(SEARCH("PASS",C22)))</formula>
    </cfRule>
  </conditionalFormatting>
  <pageMargins left="0.7" right="0.7" top="0.75" bottom="0.75" header="0.3" footer="0.3"/>
  <pageSetup orientation="portrait" horizontalDpi="4294967295" verticalDpi="4294967295" scale="100" fitToWidth="1" fitToHeight="1"/>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howGridLines="0"/>
  </sheetViews>
  <sheetFormatPr defaultRowHeight="15" outlineLevelRow="0" outlineLevelCol="0" x14ac:dyDescent="55"/>
  <cols>
    <col min="1" max="1" width="3" customWidth="1"/>
    <col min="2" max="2" width="40" customWidth="1"/>
    <col min="3" max="3" width="16" customWidth="1"/>
    <col min="4" max="4" width="4" customWidth="1"/>
    <col min="5" max="5" width="40" customWidth="1"/>
    <col min="6" max="6" width="16" customWidth="1"/>
  </cols>
  <sheetData>
    <row r="1" ht="56" customHeight="1" spans="1:6" x14ac:dyDescent="0.25">
      <c r="A1" s="4" t="s">
        <v>75</v>
      </c>
      <c r="B1" s="4"/>
      <c r="C1" s="4"/>
      <c r="D1" s="4"/>
      <c r="E1" s="4"/>
      <c r="F1" s="4"/>
    </row>
    <row r="2" spans="2:6" x14ac:dyDescent="0.25">
      <c r="B2" s="5" t="s">
        <v>76</v>
      </c>
      <c r="C2" s="5"/>
      <c r="D2" s="5"/>
      <c r="E2" s="5"/>
      <c r="F2" s="5"/>
    </row>
    <row r="4" spans="2:5" x14ac:dyDescent="0.25">
      <c r="B4" s="33" t="s">
        <v>77</v>
      </c>
      <c r="E4" s="33" t="s">
        <v>78</v>
      </c>
    </row>
    <row r="5" spans="2:6" x14ac:dyDescent="0.25">
      <c r="B5" s="34" t="s">
        <v>79</v>
      </c>
      <c r="C5" s="35">
        <f>'Debt Schedule'!D18</f>
      </c>
      <c r="E5" s="34" t="s">
        <v>80</v>
      </c>
      <c r="F5" s="9">
        <v>5200000</v>
      </c>
    </row>
    <row r="6" spans="2:6" x14ac:dyDescent="0.25">
      <c r="B6" s="34" t="s">
        <v>81</v>
      </c>
      <c r="C6" s="9">
        <v>850000</v>
      </c>
      <c r="E6" s="34" t="s">
        <v>82</v>
      </c>
      <c r="F6" s="9">
        <v>1100000</v>
      </c>
    </row>
    <row r="7" spans="2:6" x14ac:dyDescent="0.25">
      <c r="B7" s="34" t="s">
        <v>83</v>
      </c>
      <c r="C7" s="9">
        <v>400000</v>
      </c>
      <c r="E7" s="34" t="s">
        <v>84</v>
      </c>
      <c r="F7" s="9">
        <v>850000</v>
      </c>
    </row>
    <row r="8" spans="2:6" x14ac:dyDescent="0.25">
      <c r="B8" s="34" t="s">
        <v>85</v>
      </c>
      <c r="C8" s="9">
        <v>145000</v>
      </c>
      <c r="E8" s="34" t="s">
        <v>86</v>
      </c>
      <c r="F8" s="9">
        <v>645000</v>
      </c>
    </row>
    <row r="10" spans="2:6" x14ac:dyDescent="0.25">
      <c r="B10" s="33" t="s">
        <v>87</v>
      </c>
      <c r="C10" s="15">
        <f>SUM(C5:C8)</f>
      </c>
      <c r="E10" s="33" t="s">
        <v>88</v>
      </c>
      <c r="F10" s="15">
        <f>SUM(F5:F8)</f>
      </c>
    </row>
    <row r="12" spans="2:3" x14ac:dyDescent="0.25">
      <c r="B12" s="21" t="s">
        <v>89</v>
      </c>
      <c r="C12" s="26">
        <f>F10-C10</f>
      </c>
    </row>
    <row r="14" spans="2:6" x14ac:dyDescent="0.25">
      <c r="B14" s="36" t="s">
        <v>90</v>
      </c>
      <c r="C14" s="36"/>
      <c r="D14" s="36"/>
      <c r="E14" s="36"/>
      <c r="F14" s="36"/>
    </row>
    <row r="15" spans="2:6" x14ac:dyDescent="0.25">
      <c r="B15" s="36"/>
      <c r="C15" s="36"/>
      <c r="D15" s="36"/>
      <c r="E15" s="36"/>
      <c r="F15" s="36"/>
    </row>
  </sheetData>
  <mergeCells count="3">
    <mergeCell ref="A1:F1"/>
    <mergeCell ref="B2:F2"/>
    <mergeCell ref="B14:F15"/>
  </mergeCells>
  <conditionalFormatting sqref="C12">
    <cfRule type="cellIs" dxfId="3" priority="1" operator="equal">
      <formula>0</formula>
    </cfRule>
    <cfRule type="cellIs" dxfId="4" priority="2" operator="notEqual">
      <formula>0</formula>
    </cfRule>
  </conditionalFormatting>
  <pageMargins left="0.7" right="0.7" top="0.75" bottom="0.75" header="0.3" footer="0.3"/>
  <pageSetup orientation="portrait" horizontalDpi="4294967295" verticalDpi="4294967295" scale="100" fitToWidth="1" fitToHeight="1"/>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howGridLines="0">
      <pane ySplit="4" topLeftCell="A5" activePane="bottomLeft" state="frozen"/>
      <selection pane="bottomLeft"/>
    </sheetView>
  </sheetViews>
  <sheetFormatPr defaultRowHeight="15" outlineLevelRow="0" outlineLevelCol="0" x14ac:dyDescent="55"/>
  <cols>
    <col min="1" max="1" width="22" customWidth="1"/>
    <col min="2" max="2" width="62" customWidth="1"/>
    <col min="3" max="3" width="14" customWidth="1"/>
    <col min="4" max="4" width="44" customWidth="1"/>
  </cols>
  <sheetData>
    <row r="1" ht="56" customHeight="1" spans="1:4" x14ac:dyDescent="0.25">
      <c r="A1" s="4" t="s">
        <v>91</v>
      </c>
      <c r="B1" s="4"/>
      <c r="C1" s="4"/>
      <c r="D1" s="4"/>
    </row>
    <row r="2" spans="2:2" x14ac:dyDescent="0.25">
      <c r="B2" s="37">
        <f>COUNTIF(C5:C22,"Ready")&amp;" of 18 ready · "&amp;COUNTIF(C5:C22,"In progress")&amp;" in progress"</f>
      </c>
    </row>
    <row r="4" spans="1:4" x14ac:dyDescent="0.25">
      <c r="A4" s="6" t="s">
        <v>92</v>
      </c>
      <c r="B4" s="6" t="s">
        <v>93</v>
      </c>
      <c r="C4" s="7" t="s">
        <v>94</v>
      </c>
      <c r="D4" s="6" t="s">
        <v>95</v>
      </c>
    </row>
    <row r="5" ht="30" customHeight="1" spans="1:4" x14ac:dyDescent="0.25">
      <c r="A5" s="38" t="s">
        <v>96</v>
      </c>
      <c r="B5" s="39" t="s">
        <v>97</v>
      </c>
      <c r="C5" s="40" t="s">
        <v>98</v>
      </c>
      <c r="D5" s="36" t="s">
        <v>99</v>
      </c>
    </row>
    <row r="6" ht="19" customHeight="1" spans="1:4" x14ac:dyDescent="0.25">
      <c r="A6" s="38" t="s">
        <v>96</v>
      </c>
      <c r="B6" s="39" t="s">
        <v>100</v>
      </c>
      <c r="C6" s="40" t="s">
        <v>98</v>
      </c>
      <c r="D6" s="36" t="s">
        <v>101</v>
      </c>
    </row>
    <row r="7" ht="30" customHeight="1" spans="1:4" x14ac:dyDescent="0.25">
      <c r="A7" s="38" t="s">
        <v>96</v>
      </c>
      <c r="B7" s="39" t="s">
        <v>102</v>
      </c>
      <c r="C7" s="40" t="s">
        <v>98</v>
      </c>
      <c r="D7" s="36" t="s">
        <v>103</v>
      </c>
    </row>
    <row r="8" ht="19" customHeight="1" spans="1:4" x14ac:dyDescent="0.25">
      <c r="A8" s="38" t="s">
        <v>96</v>
      </c>
      <c r="B8" s="39" t="s">
        <v>104</v>
      </c>
      <c r="C8" s="40" t="s">
        <v>105</v>
      </c>
      <c r="D8" s="36" t="s">
        <v>106</v>
      </c>
    </row>
    <row r="9" ht="19" customHeight="1" spans="1:4" x14ac:dyDescent="0.25">
      <c r="A9" s="38" t="s">
        <v>96</v>
      </c>
      <c r="B9" s="39" t="s">
        <v>107</v>
      </c>
      <c r="C9" s="40" t="s">
        <v>105</v>
      </c>
      <c r="D9" s="36" t="s">
        <v>108</v>
      </c>
    </row>
    <row r="10" ht="19" customHeight="1" spans="1:4" x14ac:dyDescent="0.25">
      <c r="A10" s="38" t="s">
        <v>96</v>
      </c>
      <c r="B10" s="39" t="s">
        <v>109</v>
      </c>
      <c r="C10" s="40" t="s">
        <v>110</v>
      </c>
      <c r="D10" s="36" t="s">
        <v>108</v>
      </c>
    </row>
    <row r="11" ht="19" customHeight="1" spans="1:4" x14ac:dyDescent="0.25">
      <c r="A11" s="38" t="s">
        <v>96</v>
      </c>
      <c r="B11" s="39" t="s">
        <v>111</v>
      </c>
      <c r="C11" s="40" t="s">
        <v>110</v>
      </c>
      <c r="D11" s="36" t="s">
        <v>108</v>
      </c>
    </row>
    <row r="12" ht="19" customHeight="1" spans="1:4" x14ac:dyDescent="0.25">
      <c r="A12" s="38" t="s">
        <v>112</v>
      </c>
      <c r="B12" s="39" t="s">
        <v>113</v>
      </c>
      <c r="C12" s="40" t="s">
        <v>110</v>
      </c>
      <c r="D12" s="36" t="s">
        <v>114</v>
      </c>
    </row>
    <row r="13" ht="19" customHeight="1" spans="1:4" x14ac:dyDescent="0.25">
      <c r="A13" s="38" t="s">
        <v>112</v>
      </c>
      <c r="B13" s="39" t="s">
        <v>115</v>
      </c>
      <c r="C13" s="40" t="s">
        <v>110</v>
      </c>
      <c r="D13" s="36" t="s">
        <v>108</v>
      </c>
    </row>
    <row r="14" ht="19" customHeight="1" spans="1:4" x14ac:dyDescent="0.25">
      <c r="A14" s="38" t="s">
        <v>112</v>
      </c>
      <c r="B14" s="39" t="s">
        <v>116</v>
      </c>
      <c r="C14" s="40" t="s">
        <v>110</v>
      </c>
      <c r="D14" s="36" t="s">
        <v>117</v>
      </c>
    </row>
    <row r="15" ht="19" customHeight="1" spans="1:4" x14ac:dyDescent="0.25">
      <c r="A15" s="38" t="s">
        <v>118</v>
      </c>
      <c r="B15" s="39" t="s">
        <v>119</v>
      </c>
      <c r="C15" s="40" t="s">
        <v>110</v>
      </c>
      <c r="D15" s="36" t="s">
        <v>108</v>
      </c>
    </row>
    <row r="16" ht="19" customHeight="1" spans="1:4" x14ac:dyDescent="0.25">
      <c r="A16" s="38" t="s">
        <v>118</v>
      </c>
      <c r="B16" s="39" t="s">
        <v>120</v>
      </c>
      <c r="C16" s="40" t="s">
        <v>110</v>
      </c>
      <c r="D16" s="36" t="s">
        <v>108</v>
      </c>
    </row>
    <row r="17" ht="19" customHeight="1" spans="1:4" x14ac:dyDescent="0.25">
      <c r="A17" s="38" t="s">
        <v>118</v>
      </c>
      <c r="B17" s="39" t="s">
        <v>121</v>
      </c>
      <c r="C17" s="40" t="s">
        <v>110</v>
      </c>
      <c r="D17" s="36" t="s">
        <v>108</v>
      </c>
    </row>
    <row r="18" ht="19" customHeight="1" spans="1:4" x14ac:dyDescent="0.25">
      <c r="A18" s="38" t="s">
        <v>118</v>
      </c>
      <c r="B18" s="39" t="s">
        <v>122</v>
      </c>
      <c r="C18" s="40" t="s">
        <v>110</v>
      </c>
      <c r="D18" s="36" t="s">
        <v>108</v>
      </c>
    </row>
    <row r="19" ht="19" customHeight="1" spans="1:4" x14ac:dyDescent="0.25">
      <c r="A19" s="38" t="s">
        <v>123</v>
      </c>
      <c r="B19" s="39" t="s">
        <v>124</v>
      </c>
      <c r="C19" s="40" t="s">
        <v>110</v>
      </c>
      <c r="D19" s="36" t="s">
        <v>125</v>
      </c>
    </row>
    <row r="20" ht="19" customHeight="1" spans="1:4" x14ac:dyDescent="0.25">
      <c r="A20" s="38" t="s">
        <v>123</v>
      </c>
      <c r="B20" s="39" t="s">
        <v>126</v>
      </c>
      <c r="C20" s="40" t="s">
        <v>110</v>
      </c>
      <c r="D20" s="36" t="s">
        <v>108</v>
      </c>
    </row>
    <row r="21" ht="19" customHeight="1" spans="1:4" x14ac:dyDescent="0.25">
      <c r="A21" s="38" t="s">
        <v>123</v>
      </c>
      <c r="B21" s="39" t="s">
        <v>127</v>
      </c>
      <c r="C21" s="40" t="s">
        <v>110</v>
      </c>
      <c r="D21" s="36" t="s">
        <v>108</v>
      </c>
    </row>
    <row r="22" ht="19" customHeight="1" spans="1:4" x14ac:dyDescent="0.25">
      <c r="A22" s="38" t="s">
        <v>123</v>
      </c>
      <c r="B22" s="39" t="s">
        <v>128</v>
      </c>
      <c r="C22" s="40" t="s">
        <v>110</v>
      </c>
      <c r="D22" s="36" t="s">
        <v>108</v>
      </c>
    </row>
  </sheetData>
  <mergeCells count="1">
    <mergeCell ref="A1:D1"/>
  </mergeCells>
  <conditionalFormatting sqref="C5:C22">
    <cfRule type="containsText" dxfId="5" priority="1">
      <formula>NOT(ISERROR(SEARCH("Not started",C5)))</formula>
    </cfRule>
    <cfRule type="containsText" dxfId="6" priority="2">
      <formula>NOT(ISERROR(SEARCH("In progress",C5)))</formula>
    </cfRule>
    <cfRule type="containsText" dxfId="7" priority="3">
      <formula>NOT(ISERROR(SEARCH("Ready",C5)))</formula>
    </cfRule>
  </conditionalFormatting>
  <dataValidations count="2">
    <dataValidation type="list" allowBlank="1" sqref="C10:C22">
      <formula1>"Not started,In progress,Ready"</formula1>
    </dataValidation>
    <dataValidation type="list" allowBlank="1" sqref="C5:C22">
      <formula1>"Not started,In progress,Ready"</formula1>
    </dataValidation>
  </dataValidations>
  <pageMargins left="0.7" right="0.7" top="0.75" bottom="0.75" header="0.3" footer="0.3"/>
  <pageSetup orientation="portrait" horizontalDpi="4294967295" verticalDpi="4294967295" scale="100" fitToWidth="1" fitToHeight="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 Here</vt:lpstr>
      <vt:lpstr>Debt Schedule</vt:lpstr>
      <vt:lpstr>Compliance Cert</vt:lpstr>
      <vt:lpstr>Sources &amp; Uses</vt: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Helm Advisory</dc:creator>
  <dc:title/>
  <dc:subject/>
  <dc:description/>
  <cp:keywords/>
  <cp:category/>
  <cp:lastModifiedBy>Unknown</cp:lastModifiedBy>
  <dcterms:created xsi:type="dcterms:W3CDTF">2026-07-19T01:37:15Z</dcterms:created>
  <dcterms:modified xsi:type="dcterms:W3CDTF">2026-07-19T01:37:15Z</dcterms:modified>
</cp:coreProperties>
</file>