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Customers" state="visible" r:id="rId5"/>
    <sheet sheetId="3" name="Summary" state="visible" r:id="rId6"/>
  </sheets>
  <calcPr calcId="171027" fullCalcOnLoad="1"/>
</workbook>
</file>

<file path=xl/sharedStrings.xml><?xml version="1.0" encoding="utf-8"?>
<sst xmlns="http://schemas.openxmlformats.org/spreadsheetml/2006/main" count="82" uniqueCount="64">
  <si>
    <t>CUSTOMER CONCENTRATION &amp; RETENTION RISK</t>
  </si>
  <si>
    <t>What this is</t>
  </si>
  <si>
    <t>The whale curve tells you which customers make you money. This workbook answers the other question: which customers could hurt you, and how badly. Revenue concentration the way a buyer or a lender reads it, a risk score per account built from share, relationship depth, renewal timing, and service history, and the contribution at risk if the high-risk accounts walked.</t>
  </si>
  <si>
    <t>Paste your customer list into the yellow columns. Everything else calculates.</t>
  </si>
  <si>
    <t>Set it up (15 minutes)</t>
  </si>
  <si>
    <t>1.  Paste up to 100 customers: name, annual revenue, contribution margin percent (gross margin less costs to serve; a rough number beats a blank), months until the contract renews or the relationship is honestly up for grabs, relationship depth, and service issues in the last twelve months.</t>
  </si>
  <si>
    <t>2.  Relationship depth is a dropdown with one honest question behind it: if your main contact left tomorrow, would the account survive? Multi-level means yes. Single contact means the account is one resignation from review.</t>
  </si>
  <si>
    <t>3.  The risk score does the rest. HIGH means large enough to hurt and carrying at least one live vulnerability. WATCH means one warning light. The flags obey the data, not the relationship's history or how pleasant the customer is.</t>
  </si>
  <si>
    <t>Read it like a buyer (Summary tab)</t>
  </si>
  <si>
    <t>A buyer reads the concentration lines first: largest account share, top five, top ten, and the HHI. Top-ten share above 60 percent, or any single account above 15, is a diligence finding and usually a price adjustment. Better to know two years before the process than two weeks into it.</t>
  </si>
  <si>
    <t>The number to act on is contribution at risk: the annual contribution dollars sitting in HIGH-risk accounts. That is the exposure a retention plan protects, and it prices the effort: a $680K exposure justifies real work, not a holiday card.</t>
  </si>
  <si>
    <t>Then work the list: every HIGH account gets a named owner, a second relationship built, and a renewal conversation started early. Concentration itself falls slowly, through growth elsewhere; vulnerability can fall this quarter.</t>
  </si>
  <si>
    <t>When the number is uncomfortable</t>
  </si>
  <si>
    <t>Concentration risk compounds quietly: the biggest account gets the best service, grows faster than the book, and concentrates further. If your top-ten share is past 60 percent and an exit is even a maybe, this belongs in the same conversation as the add-backs workbook and the exit scorecard. Start one at helm-advisory.com.</t>
  </si>
  <si>
    <t>THE CUSTOMER BOOK, RISK VIEW</t>
  </si>
  <si>
    <t>Paste into the yellow columns. Depth question: if your main contact left tomorrow, would the account survive?</t>
  </si>
  <si>
    <t>Customer</t>
  </si>
  <si>
    <t>Annual revenue</t>
  </si>
  <si>
    <t>Contribution %</t>
  </si>
  <si>
    <t>Months to renewal</t>
  </si>
  <si>
    <t>Relationship depth</t>
  </si>
  <si>
    <t>Issues (12 mo)</t>
  </si>
  <si>
    <t>Revenue share</t>
  </si>
  <si>
    <t>Contribution $</t>
  </si>
  <si>
    <t>Risk points</t>
  </si>
  <si>
    <t>Risk</t>
  </si>
  <si>
    <t>Meridian OEM</t>
  </si>
  <si>
    <t>Single contact</t>
  </si>
  <si>
    <t>Cascade Systems</t>
  </si>
  <si>
    <t>Multi-level</t>
  </si>
  <si>
    <t>Ridgeline Manufacturing</t>
  </si>
  <si>
    <t>Basin Industrial</t>
  </si>
  <si>
    <t>Ironwood Fabrication</t>
  </si>
  <si>
    <t>Summit Components</t>
  </si>
  <si>
    <t>Bluewater Processing</t>
  </si>
  <si>
    <t>Stonebridge Assembly</t>
  </si>
  <si>
    <t>Northgate Systems</t>
  </si>
  <si>
    <t>Redline Industries</t>
  </si>
  <si>
    <t>Harborview Manufacturing</t>
  </si>
  <si>
    <t>Crestway Products</t>
  </si>
  <si>
    <t>Pinnacle Tooling</t>
  </si>
  <si>
    <t>Lakeshore Precision</t>
  </si>
  <si>
    <t>Foundry &amp; Sons</t>
  </si>
  <si>
    <t>Granite Works</t>
  </si>
  <si>
    <t>Beacon Industrial</t>
  </si>
  <si>
    <t>Timberline Equipment</t>
  </si>
  <si>
    <t>Vantage Assemblies</t>
  </si>
  <si>
    <t>Clearwater Machining</t>
  </si>
  <si>
    <t>CONCENTRATION, THE WAY A BUYER READS IT</t>
  </si>
  <si>
    <t>Computed over the customers entered. Top-ten share above 60%, or one account above 15%, is a diligence finding.</t>
  </si>
  <si>
    <t>Total annual revenue (entered book)</t>
  </si>
  <si>
    <t>Largest account share</t>
  </si>
  <si>
    <t>Above 15% is a finding on its own.</t>
  </si>
  <si>
    <t>Top 5 share</t>
  </si>
  <si>
    <t>Top 10 share</t>
  </si>
  <si>
    <t>Above 60% reads as a pricing and diligence issue.</t>
  </si>
  <si>
    <t>HHI (entered book)</t>
  </si>
  <si>
    <t>Herfindahl index over the customers entered. Under 1,000 is unconcentrated; over 1,800 is concentrated.</t>
  </si>
  <si>
    <t>HIGH-risk accounts</t>
  </si>
  <si>
    <t>WATCH accounts</t>
  </si>
  <si>
    <t>Revenue in HIGH-risk accounts</t>
  </si>
  <si>
    <t>Contribution at risk (HIGH)</t>
  </si>
  <si>
    <t>The exposure a retention plan protects. This prices the effort.</t>
  </si>
  <si>
    <t>Every HIGH account gets a named owner, a second relationship built this quarter, and a renewal conversation started early. Concentration falls slowly, through growth elsewhere; vulnerability can fall this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</si>
</sst>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Red]($#,##0)"/>
    <numFmt numFmtId="165" formatCode="0.0%"/>
  </numFmts>
  <fonts count="15"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i/>
      <color rgb="FF5A6B7A"/>
      <sz val="9"/>
      <name val="Calibri"/>
    </font>
    <font>
      <b/>
      <color rgb="FF042C53"/>
      <sz val="10"/>
      <name val="Calibri"/>
    </font>
    <font>
      <color rgb="FF1F2D3A"/>
      <sz val="9.5"/>
      <name val="Calibri"/>
    </font>
    <font>
      <color rgb="FF1F2D3A"/>
      <sz val="10"/>
      <name val="Calibri"/>
    </font>
    <font>
      <b/>
      <color rgb="FF1F2D3A"/>
      <sz val="10"/>
      <name val="Calibri"/>
    </font>
    <font>
      <color rgb="FF042C53"/>
      <sz val="10.5"/>
      <name val="Calibri"/>
    </font>
    <font>
      <b/>
      <color rgb="FF1F2D3A"/>
      <sz val="10.5"/>
      <name val="Calibri"/>
    </font>
    <font>
      <color rgb="FF5A6B7A"/>
      <sz val="9"/>
      <name val="Calibri"/>
    </font>
    <font>
      <b/>
      <color rgb="FF042C53"/>
      <sz val="11.5"/>
      <name val="Calibri"/>
    </font>
    <font>
      <b/>
      <color rgb="FF9E4A2E"/>
      <sz val="12.5"/>
      <name val="Calibri"/>
    </font>
  </fonts>
  <fills count="6">
    <fill>
      <patternFill patternType="none"/>
    </fill>
    <fill>
      <patternFill patternType="gray125"/>
    </fill>
    <fill>
      <patternFill patternType="solid">
        <fgColor rgb="FF042C53"/>
      </patternFill>
    </fill>
    <fill>
      <patternFill patternType="solid">
        <fgColor rgb="FFEAF2FA"/>
      </patternFill>
    </fill>
    <fill>
      <patternFill patternType="solid">
        <fgColor rgb="FFFFF2CC"/>
      </patternFill>
    </fill>
    <fill>
      <patternFill patternType="solid">
        <fgColor rgb="FFF3F6FA"/>
      </patternFill>
    </fill>
  </fills>
  <borders count="3">
    <border>
      <left/>
      <right/>
      <top/>
      <bottom/>
      <diagonal/>
    </border>
    <border>
      <left/>
      <right/>
      <top/>
      <bottom style="thin">
        <color rgb="FF042C53"/>
      </bottom>
      <diagonal/>
    </border>
    <border>
      <left style="thin">
        <color rgb="FFC9D4DE"/>
      </left>
      <right style="thin">
        <color rgb="FFC9D4DE"/>
      </right>
      <top style="thin">
        <color rgb="FFC9D4DE"/>
      </top>
      <bottom style="thin">
        <color rgb="FFC9D4DE"/>
      </bottom>
      <diagonal/>
    </border>
  </borders>
  <cellStyleXfs count="1">
    <xf numFmtId="0" fontId="0" fillId="0" borderId="0"/>
  </cellStyleXfs>
  <cellXfs count="35">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applyAlignment="1">
      <alignment vertical="center" indent="1"/>
    </xf>
    <xf numFmtId="0" fontId="6" fillId="3" borderId="1" xfId="0" applyFont="1" applyFill="1" applyBorder="1" applyAlignment="1">
      <alignment horizontal="left" vertical="center" wrapText="1" indent="1"/>
    </xf>
    <xf numFmtId="0" fontId="6" fillId="3" borderId="1" xfId="0" applyFont="1" applyFill="1" applyBorder="1" applyAlignment="1">
      <alignment horizontal="center" vertical="center" wrapText="1"/>
    </xf>
    <xf numFmtId="0" fontId="0" fillId="4" borderId="2" xfId="0" applyFill="1" applyBorder="1" applyAlignment="1">
      <alignment indent="1"/>
    </xf>
    <xf numFmtId="164" fontId="0" fillId="4" borderId="2" xfId="0" applyNumberFormat="1" applyFill="1" applyBorder="1"/>
    <xf numFmtId="9" fontId="0" fillId="4" borderId="2" xfId="0" applyNumberFormat="1" applyFill="1" applyBorder="1" applyAlignment="1">
      <alignment horizontal="center"/>
    </xf>
    <xf numFmtId="3" fontId="0" fillId="4" borderId="2" xfId="0" applyNumberFormat="1" applyFill="1" applyBorder="1" applyAlignment="1">
      <alignment horizontal="center"/>
    </xf>
    <xf numFmtId="0" fontId="7" fillId="4" borderId="2" xfId="0" applyFont="1" applyFill="1" applyBorder="1" applyAlignment="1">
      <alignment horizontal="center"/>
    </xf>
    <xf numFmtId="1" fontId="0" fillId="4" borderId="2" xfId="0" applyNumberFormat="1" applyFill="1" applyBorder="1" applyAlignment="1">
      <alignment horizontal="center"/>
    </xf>
    <xf numFmtId="165" fontId="8" fillId="0" borderId="0" xfId="0" applyNumberFormat="1" applyFont="1" applyAlignment="1">
      <alignment horizontal="center"/>
    </xf>
    <xf numFmtId="164" fontId="8" fillId="0" borderId="0" xfId="0" applyNumberFormat="1" applyFont="1"/>
    <xf numFmtId="0" fontId="8" fillId="0" borderId="0" xfId="0" applyFont="1" applyAlignment="1">
      <alignment horizontal="center"/>
    </xf>
    <xf numFmtId="0" fontId="9" fillId="0" borderId="0" xfId="0" applyFont="1" applyAlignment="1">
      <alignment horizontal="center"/>
    </xf>
    <xf numFmtId="165" fontId="8" fillId="5" borderId="0" xfId="0" applyNumberFormat="1" applyFont="1" applyFill="1" applyAlignment="1">
      <alignment horizontal="center"/>
    </xf>
    <xf numFmtId="164" fontId="8" fillId="5" borderId="0" xfId="0" applyNumberFormat="1" applyFont="1" applyFill="1"/>
    <xf numFmtId="0" fontId="8" fillId="5" borderId="0" xfId="0" applyFont="1" applyFill="1" applyAlignment="1">
      <alignment horizontal="center"/>
    </xf>
    <xf numFmtId="0" fontId="9" fillId="5" borderId="0" xfId="0" applyFont="1" applyFill="1" applyAlignment="1">
      <alignment horizontal="center"/>
    </xf>
    <xf numFmtId="0" fontId="10" fillId="0" borderId="0" xfId="0" applyFont="1" applyAlignment="1">
      <alignment vertical="center" indent="1"/>
    </xf>
    <xf numFmtId="164" fontId="11" fillId="0" borderId="0" xfId="0" applyNumberFormat="1" applyFont="1" applyAlignment="1">
      <alignment horizontal="center"/>
    </xf>
    <xf numFmtId="164" fontId="12" fillId="0" borderId="0" xfId="0" applyNumberFormat="1" applyFont="1"/>
    <xf numFmtId="165" fontId="11" fillId="0" borderId="0" xfId="0" applyNumberFormat="1" applyFont="1" applyAlignment="1">
      <alignment horizontal="center"/>
    </xf>
    <xf numFmtId="0" fontId="5" fillId="0" borderId="0" xfId="0" applyFont="1" applyAlignment="1">
      <alignment vertical="center" wrapText="1"/>
    </xf>
    <xf numFmtId="0" fontId="13" fillId="0" borderId="0" xfId="0" applyFont="1" applyAlignment="1">
      <alignment vertical="center" indent="1"/>
    </xf>
    <xf numFmtId="165" fontId="14" fillId="0" borderId="0" xfId="0" applyNumberFormat="1" applyFont="1" applyAlignment="1">
      <alignment horizontal="center"/>
    </xf>
    <xf numFmtId="3" fontId="11" fillId="0" borderId="0" xfId="0" applyNumberFormat="1" applyFont="1" applyAlignment="1">
      <alignment horizontal="center"/>
    </xf>
    <xf numFmtId="1" fontId="11" fillId="0" borderId="0" xfId="0" applyNumberFormat="1" applyFont="1" applyAlignment="1">
      <alignment horizontal="center"/>
    </xf>
    <xf numFmtId="0" fontId="13" fillId="3" borderId="0" xfId="0" applyFont="1" applyFill="1" applyAlignment="1">
      <alignment vertical="center" indent="1"/>
    </xf>
    <xf numFmtId="164" fontId="14" fillId="3" borderId="0" xfId="0" applyNumberFormat="1" applyFont="1" applyFill="1" applyAlignment="1">
      <alignment horizontal="center"/>
    </xf>
    <xf numFmtId="0" fontId="5" fillId="3" borderId="0" xfId="0" applyFont="1" applyFill="1" applyAlignment="1">
      <alignment vertical="center" wrapText="1"/>
    </xf>
    <xf numFmtId="0" fontId="5" fillId="0" borderId="0" xfId="0" applyFont="1" applyAlignment="1">
      <alignment vertical="center" wrapText="1" indent="1"/>
    </xf>
  </cellXfs>
  <cellStyles count="1">
    <cellStyle name="Normal" xfId="0" builtinId="0"/>
  </cellStyles>
  <dxfs count="3">
    <dxf>
      <font>
        <b/>
        <color rgb="FF8C2B18"/>
      </font>
      <fill>
        <patternFill patternType="solid">
          <bgColor rgb="FFF8D0C8"/>
        </patternFill>
      </fill>
    </dxf>
    <dxf>
      <fill>
        <patternFill patternType="solid">
          <bgColor rgb="FFFFE1B8"/>
        </patternFill>
      </fill>
    </dxf>
    <dxf>
      <fill>
        <patternFill patternType="solid">
          <bgColor rgb="FFDCEE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30"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3" spans="2:2" x14ac:dyDescent="0.25">
      <c r="B13" s="2" t="s">
        <v>8</v>
      </c>
    </row>
    <row r="14" ht="42" customHeight="1" spans="2:2" x14ac:dyDescent="0.25">
      <c r="B14" s="3" t="s">
        <v>9</v>
      </c>
    </row>
    <row r="15" ht="42" customHeight="1" spans="2:2" x14ac:dyDescent="0.25">
      <c r="B15" s="3" t="s">
        <v>10</v>
      </c>
    </row>
    <row r="16" ht="42" customHeight="1" spans="2:2" x14ac:dyDescent="0.25">
      <c r="B16" s="3" t="s">
        <v>11</v>
      </c>
    </row>
    <row r="18" spans="2:2" x14ac:dyDescent="0.25">
      <c r="B18" s="2" t="s">
        <v>12</v>
      </c>
    </row>
    <row r="19" ht="42" customHeight="1" spans="2:2" x14ac:dyDescent="0.25">
      <c r="B19" s="3" t="s">
        <v>13</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workbookViewId="0" showGridLines="0">
      <pane xSplit="1" ySplit="4" topLeftCell="B5" activePane="bottomRight" state="frozen"/>
      <selection pane="bottomRight"/>
    </sheetView>
  </sheetViews>
  <sheetFormatPr defaultRowHeight="15" outlineLevelRow="0" outlineLevelCol="0" x14ac:dyDescent="55"/>
  <cols>
    <col min="1" max="1" width="26" customWidth="1"/>
    <col min="2" max="2" width="14" customWidth="1"/>
    <col min="3" max="4" width="12" customWidth="1"/>
    <col min="5" max="5" width="15" customWidth="1"/>
    <col min="6" max="6" width="11" customWidth="1"/>
    <col min="7" max="7" width="12" customWidth="1"/>
    <col min="8" max="8" width="15" customWidth="1"/>
    <col min="9" max="9" width="13" customWidth="1"/>
    <col min="10" max="10" width="12" customWidth="1"/>
  </cols>
  <sheetData>
    <row r="1" ht="56" customHeight="1" spans="1:10" x14ac:dyDescent="0.25">
      <c r="A1" s="4" t="s">
        <v>14</v>
      </c>
      <c r="B1" s="4"/>
      <c r="C1" s="4"/>
      <c r="D1" s="4"/>
      <c r="E1" s="4"/>
      <c r="F1" s="4"/>
      <c r="G1" s="4"/>
      <c r="H1" s="4"/>
      <c r="I1" s="4"/>
      <c r="J1" s="4"/>
    </row>
    <row r="2" spans="1:1" x14ac:dyDescent="0.25">
      <c r="A2" s="5" t="s">
        <v>15</v>
      </c>
    </row>
    <row r="4" ht="30" customHeight="1" spans="1:10" x14ac:dyDescent="0.25">
      <c r="A4" s="6" t="s">
        <v>16</v>
      </c>
      <c r="B4" s="7" t="s">
        <v>17</v>
      </c>
      <c r="C4" s="7" t="s">
        <v>18</v>
      </c>
      <c r="D4" s="7" t="s">
        <v>19</v>
      </c>
      <c r="E4" s="7" t="s">
        <v>20</v>
      </c>
      <c r="F4" s="7" t="s">
        <v>21</v>
      </c>
      <c r="G4" s="7" t="s">
        <v>22</v>
      </c>
      <c r="H4" s="7" t="s">
        <v>23</v>
      </c>
      <c r="I4" s="7" t="s">
        <v>24</v>
      </c>
      <c r="J4" s="7" t="s">
        <v>25</v>
      </c>
    </row>
    <row r="5" spans="1:10" x14ac:dyDescent="0.25">
      <c r="A5" s="8" t="s">
        <v>26</v>
      </c>
      <c r="B5" s="9">
        <v>4300000</v>
      </c>
      <c r="C5" s="10">
        <v>0.31</v>
      </c>
      <c r="D5" s="11">
        <v>9</v>
      </c>
      <c r="E5" s="12" t="s">
        <v>27</v>
      </c>
      <c r="F5" s="13">
        <v>2</v>
      </c>
      <c r="G5" s="14">
        <f>IF(OR(B5="",Summary!$C$5=0),"",B5/Summary!$C$5)</f>
      </c>
      <c r="H5" s="15">
        <f>IF(OR(B5="",C5=""),"",B5*C5)</f>
      </c>
      <c r="I5" s="16">
        <f>IF(B5="","",IF(G5&gt;=0.1,2,IF(G5&gt;=0.05,1,0))+IF(E5="Single contact",1,0)+IF(N(D5)&lt;=6,IF(D5="",0,1),0)+IF(N(F5)&gt;0,1,0))</f>
      </c>
      <c r="J5" s="17">
        <f>IF(I5="","",IF(I5&gt;=3,"HIGH",IF(I5=2,"WATCH","OK")))</f>
      </c>
    </row>
    <row r="6" spans="1:10" x14ac:dyDescent="0.25">
      <c r="A6" s="8" t="s">
        <v>28</v>
      </c>
      <c r="B6" s="9">
        <v>3400000</v>
      </c>
      <c r="C6" s="10">
        <v>0.29</v>
      </c>
      <c r="D6" s="11">
        <v>22</v>
      </c>
      <c r="E6" s="12" t="s">
        <v>29</v>
      </c>
      <c r="F6" s="13">
        <v>0</v>
      </c>
      <c r="G6" s="18">
        <f>IF(OR(B6="",Summary!$C$5=0),"",B6/Summary!$C$5)</f>
      </c>
      <c r="H6" s="19">
        <f>IF(OR(B6="",C6=""),"",B6*C6)</f>
      </c>
      <c r="I6" s="20">
        <f>IF(B6="","",IF(G6&gt;=0.1,2,IF(G6&gt;=0.05,1,0))+IF(E6="Single contact",1,0)+IF(N(D6)&lt;=6,IF(D6="",0,1),0)+IF(N(F6)&gt;0,1,0))</f>
      </c>
      <c r="J6" s="21">
        <f>IF(I6="","",IF(I6&gt;=3,"HIGH",IF(I6=2,"WATCH","OK")))</f>
      </c>
    </row>
    <row r="7" spans="1:10" x14ac:dyDescent="0.25">
      <c r="A7" s="8" t="s">
        <v>30</v>
      </c>
      <c r="B7" s="9">
        <v>2600000</v>
      </c>
      <c r="C7" s="10">
        <v>0.24</v>
      </c>
      <c r="D7" s="11">
        <v>5</v>
      </c>
      <c r="E7" s="12" t="s">
        <v>29</v>
      </c>
      <c r="F7" s="13">
        <v>0</v>
      </c>
      <c r="G7" s="14">
        <f>IF(OR(B7="",Summary!$C$5=0),"",B7/Summary!$C$5)</f>
      </c>
      <c r="H7" s="15">
        <f>IF(OR(B7="",C7=""),"",B7*C7)</f>
      </c>
      <c r="I7" s="16">
        <f>IF(B7="","",IF(G7&gt;=0.1,2,IF(G7&gt;=0.05,1,0))+IF(E7="Single contact",1,0)+IF(N(D7)&lt;=6,IF(D7="",0,1),0)+IF(N(F7)&gt;0,1,0))</f>
      </c>
      <c r="J7" s="17">
        <f>IF(I7="","",IF(I7&gt;=3,"HIGH",IF(I7=2,"WATCH","OK")))</f>
      </c>
    </row>
    <row r="8" spans="1:10" x14ac:dyDescent="0.25">
      <c r="A8" s="8" t="s">
        <v>31</v>
      </c>
      <c r="B8" s="9">
        <v>1900000</v>
      </c>
      <c r="C8" s="10">
        <v>0.35</v>
      </c>
      <c r="D8" s="11">
        <v>14</v>
      </c>
      <c r="E8" s="12" t="s">
        <v>29</v>
      </c>
      <c r="F8" s="13">
        <v>1</v>
      </c>
      <c r="G8" s="18">
        <f>IF(OR(B8="",Summary!$C$5=0),"",B8/Summary!$C$5)</f>
      </c>
      <c r="H8" s="19">
        <f>IF(OR(B8="",C8=""),"",B8*C8)</f>
      </c>
      <c r="I8" s="20">
        <f>IF(B8="","",IF(G8&gt;=0.1,2,IF(G8&gt;=0.05,1,0))+IF(E8="Single contact",1,0)+IF(N(D8)&lt;=6,IF(D8="",0,1),0)+IF(N(F8)&gt;0,1,0))</f>
      </c>
      <c r="J8" s="21">
        <f>IF(I8="","",IF(I8&gt;=3,"HIGH",IF(I8=2,"WATCH","OK")))</f>
      </c>
    </row>
    <row r="9" spans="1:10" x14ac:dyDescent="0.25">
      <c r="A9" s="8" t="s">
        <v>32</v>
      </c>
      <c r="B9" s="9">
        <v>1600000</v>
      </c>
      <c r="C9" s="10">
        <v>0.27</v>
      </c>
      <c r="D9" s="11">
        <v>3</v>
      </c>
      <c r="E9" s="12" t="s">
        <v>27</v>
      </c>
      <c r="F9" s="13">
        <v>0</v>
      </c>
      <c r="G9" s="14">
        <f>IF(OR(B9="",Summary!$C$5=0),"",B9/Summary!$C$5)</f>
      </c>
      <c r="H9" s="15">
        <f>IF(OR(B9="",C9=""),"",B9*C9)</f>
      </c>
      <c r="I9" s="16">
        <f>IF(B9="","",IF(G9&gt;=0.1,2,IF(G9&gt;=0.05,1,0))+IF(E9="Single contact",1,0)+IF(N(D9)&lt;=6,IF(D9="",0,1),0)+IF(N(F9)&gt;0,1,0))</f>
      </c>
      <c r="J9" s="17">
        <f>IF(I9="","",IF(I9&gt;=3,"HIGH",IF(I9=2,"WATCH","OK")))</f>
      </c>
    </row>
    <row r="10" spans="1:10" x14ac:dyDescent="0.25">
      <c r="A10" s="8" t="s">
        <v>33</v>
      </c>
      <c r="B10" s="9">
        <v>1300000</v>
      </c>
      <c r="C10" s="10">
        <v>0.3</v>
      </c>
      <c r="D10" s="11">
        <v>18</v>
      </c>
      <c r="E10" s="12" t="s">
        <v>29</v>
      </c>
      <c r="F10" s="13">
        <v>0</v>
      </c>
      <c r="G10" s="18">
        <f>IF(OR(B10="",Summary!$C$5=0),"",B10/Summary!$C$5)</f>
      </c>
      <c r="H10" s="19">
        <f>IF(OR(B10="",C10=""),"",B10*C10)</f>
      </c>
      <c r="I10" s="20">
        <f>IF(B10="","",IF(G10&gt;=0.1,2,IF(G10&gt;=0.05,1,0))+IF(E10="Single contact",1,0)+IF(N(D10)&lt;=6,IF(D10="",0,1),0)+IF(N(F10)&gt;0,1,0))</f>
      </c>
      <c r="J10" s="21">
        <f>IF(I10="","",IF(I10&gt;=3,"HIGH",IF(I10=2,"WATCH","OK")))</f>
      </c>
    </row>
    <row r="11" spans="1:10" x14ac:dyDescent="0.25">
      <c r="A11" s="8" t="s">
        <v>34</v>
      </c>
      <c r="B11" s="9">
        <v>1100000</v>
      </c>
      <c r="C11" s="10">
        <v>0.26</v>
      </c>
      <c r="D11" s="11">
        <v>11</v>
      </c>
      <c r="E11" s="12" t="s">
        <v>29</v>
      </c>
      <c r="F11" s="13">
        <v>0</v>
      </c>
      <c r="G11" s="14">
        <f>IF(OR(B11="",Summary!$C$5=0),"",B11/Summary!$C$5)</f>
      </c>
      <c r="H11" s="15">
        <f>IF(OR(B11="",C11=""),"",B11*C11)</f>
      </c>
      <c r="I11" s="16">
        <f>IF(B11="","",IF(G11&gt;=0.1,2,IF(G11&gt;=0.05,1,0))+IF(E11="Single contact",1,0)+IF(N(D11)&lt;=6,IF(D11="",0,1),0)+IF(N(F11)&gt;0,1,0))</f>
      </c>
      <c r="J11" s="17">
        <f>IF(I11="","",IF(I11&gt;=3,"HIGH",IF(I11=2,"WATCH","OK")))</f>
      </c>
    </row>
    <row r="12" spans="1:10" x14ac:dyDescent="0.25">
      <c r="A12" s="8" t="s">
        <v>35</v>
      </c>
      <c r="B12" s="9">
        <v>950000</v>
      </c>
      <c r="C12" s="10">
        <v>0.33</v>
      </c>
      <c r="D12" s="11">
        <v>7</v>
      </c>
      <c r="E12" s="12" t="s">
        <v>27</v>
      </c>
      <c r="F12" s="13">
        <v>3</v>
      </c>
      <c r="G12" s="18">
        <f>IF(OR(B12="",Summary!$C$5=0),"",B12/Summary!$C$5)</f>
      </c>
      <c r="H12" s="19">
        <f>IF(OR(B12="",C12=""),"",B12*C12)</f>
      </c>
      <c r="I12" s="20">
        <f>IF(B12="","",IF(G12&gt;=0.1,2,IF(G12&gt;=0.05,1,0))+IF(E12="Single contact",1,0)+IF(N(D12)&lt;=6,IF(D12="",0,1),0)+IF(N(F12)&gt;0,1,0))</f>
      </c>
      <c r="J12" s="21">
        <f>IF(I12="","",IF(I12&gt;=3,"HIGH",IF(I12=2,"WATCH","OK")))</f>
      </c>
    </row>
    <row r="13" spans="1:10" x14ac:dyDescent="0.25">
      <c r="A13" s="8" t="s">
        <v>36</v>
      </c>
      <c r="B13" s="9">
        <v>850000</v>
      </c>
      <c r="C13" s="10">
        <v>0.28</v>
      </c>
      <c r="D13" s="11">
        <v>25</v>
      </c>
      <c r="E13" s="12" t="s">
        <v>29</v>
      </c>
      <c r="F13" s="13">
        <v>0</v>
      </c>
      <c r="G13" s="14">
        <f>IF(OR(B13="",Summary!$C$5=0),"",B13/Summary!$C$5)</f>
      </c>
      <c r="H13" s="15">
        <f>IF(OR(B13="",C13=""),"",B13*C13)</f>
      </c>
      <c r="I13" s="16">
        <f>IF(B13="","",IF(G13&gt;=0.1,2,IF(G13&gt;=0.05,1,0))+IF(E13="Single contact",1,0)+IF(N(D13)&lt;=6,IF(D13="",0,1),0)+IF(N(F13)&gt;0,1,0))</f>
      </c>
      <c r="J13" s="17">
        <f>IF(I13="","",IF(I13&gt;=3,"HIGH",IF(I13=2,"WATCH","OK")))</f>
      </c>
    </row>
    <row r="14" spans="1:10" x14ac:dyDescent="0.25">
      <c r="A14" s="8" t="s">
        <v>37</v>
      </c>
      <c r="B14" s="9">
        <v>750000</v>
      </c>
      <c r="C14" s="10">
        <v>0.22</v>
      </c>
      <c r="D14" s="11">
        <v>4</v>
      </c>
      <c r="E14" s="12" t="s">
        <v>29</v>
      </c>
      <c r="F14" s="13">
        <v>0</v>
      </c>
      <c r="G14" s="18">
        <f>IF(OR(B14="",Summary!$C$5=0),"",B14/Summary!$C$5)</f>
      </c>
      <c r="H14" s="19">
        <f>IF(OR(B14="",C14=""),"",B14*C14)</f>
      </c>
      <c r="I14" s="20">
        <f>IF(B14="","",IF(G14&gt;=0.1,2,IF(G14&gt;=0.05,1,0))+IF(E14="Single contact",1,0)+IF(N(D14)&lt;=6,IF(D14="",0,1),0)+IF(N(F14)&gt;0,1,0))</f>
      </c>
      <c r="J14" s="21">
        <f>IF(I14="","",IF(I14&gt;=3,"HIGH",IF(I14=2,"WATCH","OK")))</f>
      </c>
    </row>
    <row r="15" spans="1:10" x14ac:dyDescent="0.25">
      <c r="A15" s="8" t="s">
        <v>38</v>
      </c>
      <c r="B15" s="9">
        <v>700000</v>
      </c>
      <c r="C15" s="10">
        <v>0.31</v>
      </c>
      <c r="D15" s="11">
        <v>16</v>
      </c>
      <c r="E15" s="12" t="s">
        <v>29</v>
      </c>
      <c r="F15" s="13">
        <v>0</v>
      </c>
      <c r="G15" s="14">
        <f>IF(OR(B15="",Summary!$C$5=0),"",B15/Summary!$C$5)</f>
      </c>
      <c r="H15" s="15">
        <f>IF(OR(B15="",C15=""),"",B15*C15)</f>
      </c>
      <c r="I15" s="16">
        <f>IF(B15="","",IF(G15&gt;=0.1,2,IF(G15&gt;=0.05,1,0))+IF(E15="Single contact",1,0)+IF(N(D15)&lt;=6,IF(D15="",0,1),0)+IF(N(F15)&gt;0,1,0))</f>
      </c>
      <c r="J15" s="17">
        <f>IF(I15="","",IF(I15&gt;=3,"HIGH",IF(I15=2,"WATCH","OK")))</f>
      </c>
    </row>
    <row r="16" spans="1:10" x14ac:dyDescent="0.25">
      <c r="A16" s="8" t="s">
        <v>39</v>
      </c>
      <c r="B16" s="9">
        <v>650000</v>
      </c>
      <c r="C16" s="10">
        <v>0.29</v>
      </c>
      <c r="D16" s="11">
        <v>8</v>
      </c>
      <c r="E16" s="12" t="s">
        <v>29</v>
      </c>
      <c r="F16" s="13">
        <v>1</v>
      </c>
      <c r="G16" s="18">
        <f>IF(OR(B16="",Summary!$C$5=0),"",B16/Summary!$C$5)</f>
      </c>
      <c r="H16" s="19">
        <f>IF(OR(B16="",C16=""),"",B16*C16)</f>
      </c>
      <c r="I16" s="20">
        <f>IF(B16="","",IF(G16&gt;=0.1,2,IF(G16&gt;=0.05,1,0))+IF(E16="Single contact",1,0)+IF(N(D16)&lt;=6,IF(D16="",0,1),0)+IF(N(F16)&gt;0,1,0))</f>
      </c>
      <c r="J16" s="21">
        <f>IF(I16="","",IF(I16&gt;=3,"HIGH",IF(I16=2,"WATCH","OK")))</f>
      </c>
    </row>
    <row r="17" spans="1:10" x14ac:dyDescent="0.25">
      <c r="A17" s="8" t="s">
        <v>40</v>
      </c>
      <c r="B17" s="9">
        <v>600000</v>
      </c>
      <c r="C17" s="10">
        <v>0.25</v>
      </c>
      <c r="D17" s="11">
        <v>20</v>
      </c>
      <c r="E17" s="12" t="s">
        <v>27</v>
      </c>
      <c r="F17" s="13">
        <v>0</v>
      </c>
      <c r="G17" s="14">
        <f>IF(OR(B17="",Summary!$C$5=0),"",B17/Summary!$C$5)</f>
      </c>
      <c r="H17" s="15">
        <f>IF(OR(B17="",C17=""),"",B17*C17)</f>
      </c>
      <c r="I17" s="16">
        <f>IF(B17="","",IF(G17&gt;=0.1,2,IF(G17&gt;=0.05,1,0))+IF(E17="Single contact",1,0)+IF(N(D17)&lt;=6,IF(D17="",0,1),0)+IF(N(F17)&gt;0,1,0))</f>
      </c>
      <c r="J17" s="17">
        <f>IF(I17="","",IF(I17&gt;=3,"HIGH",IF(I17=2,"WATCH","OK")))</f>
      </c>
    </row>
    <row r="18" spans="1:10" x14ac:dyDescent="0.25">
      <c r="A18" s="8" t="s">
        <v>41</v>
      </c>
      <c r="B18" s="9">
        <v>550000</v>
      </c>
      <c r="C18" s="10">
        <v>0.34</v>
      </c>
      <c r="D18" s="11">
        <v>13</v>
      </c>
      <c r="E18" s="12" t="s">
        <v>29</v>
      </c>
      <c r="F18" s="13">
        <v>0</v>
      </c>
      <c r="G18" s="18">
        <f>IF(OR(B18="",Summary!$C$5=0),"",B18/Summary!$C$5)</f>
      </c>
      <c r="H18" s="19">
        <f>IF(OR(B18="",C18=""),"",B18*C18)</f>
      </c>
      <c r="I18" s="20">
        <f>IF(B18="","",IF(G18&gt;=0.1,2,IF(G18&gt;=0.05,1,0))+IF(E18="Single contact",1,0)+IF(N(D18)&lt;=6,IF(D18="",0,1),0)+IF(N(F18)&gt;0,1,0))</f>
      </c>
      <c r="J18" s="21">
        <f>IF(I18="","",IF(I18&gt;=3,"HIGH",IF(I18=2,"WATCH","OK")))</f>
      </c>
    </row>
    <row r="19" spans="1:10" x14ac:dyDescent="0.25">
      <c r="A19" s="8" t="s">
        <v>42</v>
      </c>
      <c r="B19" s="9">
        <v>500000</v>
      </c>
      <c r="C19" s="10">
        <v>0.27</v>
      </c>
      <c r="D19" s="11">
        <v>6</v>
      </c>
      <c r="E19" s="12" t="s">
        <v>29</v>
      </c>
      <c r="F19" s="13">
        <v>0</v>
      </c>
      <c r="G19" s="14">
        <f>IF(OR(B19="",Summary!$C$5=0),"",B19/Summary!$C$5)</f>
      </c>
      <c r="H19" s="15">
        <f>IF(OR(B19="",C19=""),"",B19*C19)</f>
      </c>
      <c r="I19" s="16">
        <f>IF(B19="","",IF(G19&gt;=0.1,2,IF(G19&gt;=0.05,1,0))+IF(E19="Single contact",1,0)+IF(N(D19)&lt;=6,IF(D19="",0,1),0)+IF(N(F19)&gt;0,1,0))</f>
      </c>
      <c r="J19" s="17">
        <f>IF(I19="","",IF(I19&gt;=3,"HIGH",IF(I19=2,"WATCH","OK")))</f>
      </c>
    </row>
    <row r="20" spans="1:10" x14ac:dyDescent="0.25">
      <c r="A20" s="8" t="s">
        <v>43</v>
      </c>
      <c r="B20" s="9">
        <v>450000</v>
      </c>
      <c r="C20" s="10">
        <v>0.3</v>
      </c>
      <c r="D20" s="11">
        <v>19</v>
      </c>
      <c r="E20" s="12" t="s">
        <v>29</v>
      </c>
      <c r="F20" s="13">
        <v>0</v>
      </c>
      <c r="G20" s="18">
        <f>IF(OR(B20="",Summary!$C$5=0),"",B20/Summary!$C$5)</f>
      </c>
      <c r="H20" s="19">
        <f>IF(OR(B20="",C20=""),"",B20*C20)</f>
      </c>
      <c r="I20" s="20">
        <f>IF(B20="","",IF(G20&gt;=0.1,2,IF(G20&gt;=0.05,1,0))+IF(E20="Single contact",1,0)+IF(N(D20)&lt;=6,IF(D20="",0,1),0)+IF(N(F20)&gt;0,1,0))</f>
      </c>
      <c r="J20" s="21">
        <f>IF(I20="","",IF(I20&gt;=3,"HIGH",IF(I20=2,"WATCH","OK")))</f>
      </c>
    </row>
    <row r="21" spans="1:10" x14ac:dyDescent="0.25">
      <c r="A21" s="8" t="s">
        <v>44</v>
      </c>
      <c r="B21" s="9">
        <v>400000</v>
      </c>
      <c r="C21" s="10">
        <v>0.26</v>
      </c>
      <c r="D21" s="11">
        <v>10</v>
      </c>
      <c r="E21" s="12" t="s">
        <v>27</v>
      </c>
      <c r="F21" s="13">
        <v>0</v>
      </c>
      <c r="G21" s="14">
        <f>IF(OR(B21="",Summary!$C$5=0),"",B21/Summary!$C$5)</f>
      </c>
      <c r="H21" s="15">
        <f>IF(OR(B21="",C21=""),"",B21*C21)</f>
      </c>
      <c r="I21" s="16">
        <f>IF(B21="","",IF(G21&gt;=0.1,2,IF(G21&gt;=0.05,1,0))+IF(E21="Single contact",1,0)+IF(N(D21)&lt;=6,IF(D21="",0,1),0)+IF(N(F21)&gt;0,1,0))</f>
      </c>
      <c r="J21" s="17">
        <f>IF(I21="","",IF(I21&gt;=3,"HIGH",IF(I21=2,"WATCH","OK")))</f>
      </c>
    </row>
    <row r="22" spans="1:10" x14ac:dyDescent="0.25">
      <c r="A22" s="8" t="s">
        <v>45</v>
      </c>
      <c r="B22" s="9">
        <v>350000</v>
      </c>
      <c r="C22" s="10">
        <v>0.32</v>
      </c>
      <c r="D22" s="11">
        <v>15</v>
      </c>
      <c r="E22" s="12" t="s">
        <v>29</v>
      </c>
      <c r="F22" s="13">
        <v>0</v>
      </c>
      <c r="G22" s="18">
        <f>IF(OR(B22="",Summary!$C$5=0),"",B22/Summary!$C$5)</f>
      </c>
      <c r="H22" s="19">
        <f>IF(OR(B22="",C22=""),"",B22*C22)</f>
      </c>
      <c r="I22" s="20">
        <f>IF(B22="","",IF(G22&gt;=0.1,2,IF(G22&gt;=0.05,1,0))+IF(E22="Single contact",1,0)+IF(N(D22)&lt;=6,IF(D22="",0,1),0)+IF(N(F22)&gt;0,1,0))</f>
      </c>
      <c r="J22" s="21">
        <f>IF(I22="","",IF(I22&gt;=3,"HIGH",IF(I22=2,"WATCH","OK")))</f>
      </c>
    </row>
    <row r="23" spans="1:10" x14ac:dyDescent="0.25">
      <c r="A23" s="8" t="s">
        <v>46</v>
      </c>
      <c r="B23" s="9">
        <v>300000</v>
      </c>
      <c r="C23" s="10">
        <v>0.28</v>
      </c>
      <c r="D23" s="11">
        <v>23</v>
      </c>
      <c r="E23" s="12" t="s">
        <v>29</v>
      </c>
      <c r="F23" s="13">
        <v>0</v>
      </c>
      <c r="G23" s="14">
        <f>IF(OR(B23="",Summary!$C$5=0),"",B23/Summary!$C$5)</f>
      </c>
      <c r="H23" s="15">
        <f>IF(OR(B23="",C23=""),"",B23*C23)</f>
      </c>
      <c r="I23" s="16">
        <f>IF(B23="","",IF(G23&gt;=0.1,2,IF(G23&gt;=0.05,1,0))+IF(E23="Single contact",1,0)+IF(N(D23)&lt;=6,IF(D23="",0,1),0)+IF(N(F23)&gt;0,1,0))</f>
      </c>
      <c r="J23" s="17">
        <f>IF(I23="","",IF(I23&gt;=3,"HIGH",IF(I23=2,"WATCH","OK")))</f>
      </c>
    </row>
    <row r="24" spans="1:10" x14ac:dyDescent="0.25">
      <c r="A24" s="8" t="s">
        <v>47</v>
      </c>
      <c r="B24" s="9">
        <v>250000</v>
      </c>
      <c r="C24" s="10">
        <v>0.24</v>
      </c>
      <c r="D24" s="11">
        <v>12</v>
      </c>
      <c r="E24" s="12" t="s">
        <v>29</v>
      </c>
      <c r="F24" s="13">
        <v>0</v>
      </c>
      <c r="G24" s="18">
        <f>IF(OR(B24="",Summary!$C$5=0),"",B24/Summary!$C$5)</f>
      </c>
      <c r="H24" s="19">
        <f>IF(OR(B24="",C24=""),"",B24*C24)</f>
      </c>
      <c r="I24" s="20">
        <f>IF(B24="","",IF(G24&gt;=0.1,2,IF(G24&gt;=0.05,1,0))+IF(E24="Single contact",1,0)+IF(N(D24)&lt;=6,IF(D24="",0,1),0)+IF(N(F24)&gt;0,1,0))</f>
      </c>
      <c r="J24" s="21">
        <f>IF(I24="","",IF(I24&gt;=3,"HIGH",IF(I24=2,"WATCH","OK")))</f>
      </c>
    </row>
    <row r="25" spans="1:10" x14ac:dyDescent="0.25">
      <c r="A25" s="8"/>
      <c r="B25" s="9"/>
      <c r="C25" s="10"/>
      <c r="D25" s="11"/>
      <c r="E25" s="12"/>
      <c r="F25" s="13"/>
      <c r="G25" s="14">
        <f>IF(OR(B25="",Summary!$C$5=0),"",B25/Summary!$C$5)</f>
      </c>
      <c r="H25" s="15">
        <f>IF(OR(B25="",C25=""),"",B25*C25)</f>
      </c>
      <c r="I25" s="16">
        <f>IF(B25="","",IF(G25&gt;=0.1,2,IF(G25&gt;=0.05,1,0))+IF(E25="Single contact",1,0)+IF(N(D25)&lt;=6,IF(D25="",0,1),0)+IF(N(F25)&gt;0,1,0))</f>
      </c>
      <c r="J25" s="17">
        <f>IF(I25="","",IF(I25&gt;=3,"HIGH",IF(I25=2,"WATCH","OK")))</f>
      </c>
    </row>
    <row r="26" spans="1:10" x14ac:dyDescent="0.25">
      <c r="A26" s="8"/>
      <c r="B26" s="9"/>
      <c r="C26" s="10"/>
      <c r="D26" s="11"/>
      <c r="E26" s="12"/>
      <c r="F26" s="13"/>
      <c r="G26" s="18">
        <f>IF(OR(B26="",Summary!$C$5=0),"",B26/Summary!$C$5)</f>
      </c>
      <c r="H26" s="19">
        <f>IF(OR(B26="",C26=""),"",B26*C26)</f>
      </c>
      <c r="I26" s="20">
        <f>IF(B26="","",IF(G26&gt;=0.1,2,IF(G26&gt;=0.05,1,0))+IF(E26="Single contact",1,0)+IF(N(D26)&lt;=6,IF(D26="",0,1),0)+IF(N(F26)&gt;0,1,0))</f>
      </c>
      <c r="J26" s="21">
        <f>IF(I26="","",IF(I26&gt;=3,"HIGH",IF(I26=2,"WATCH","OK")))</f>
      </c>
    </row>
    <row r="27" spans="1:10" x14ac:dyDescent="0.25">
      <c r="A27" s="8"/>
      <c r="B27" s="9"/>
      <c r="C27" s="10"/>
      <c r="D27" s="11"/>
      <c r="E27" s="12"/>
      <c r="F27" s="13"/>
      <c r="G27" s="14">
        <f>IF(OR(B27="",Summary!$C$5=0),"",B27/Summary!$C$5)</f>
      </c>
      <c r="H27" s="15">
        <f>IF(OR(B27="",C27=""),"",B27*C27)</f>
      </c>
      <c r="I27" s="16">
        <f>IF(B27="","",IF(G27&gt;=0.1,2,IF(G27&gt;=0.05,1,0))+IF(E27="Single contact",1,0)+IF(N(D27)&lt;=6,IF(D27="",0,1),0)+IF(N(F27)&gt;0,1,0))</f>
      </c>
      <c r="J27" s="17">
        <f>IF(I27="","",IF(I27&gt;=3,"HIGH",IF(I27=2,"WATCH","OK")))</f>
      </c>
    </row>
    <row r="28" spans="1:10" x14ac:dyDescent="0.25">
      <c r="A28" s="8"/>
      <c r="B28" s="9"/>
      <c r="C28" s="10"/>
      <c r="D28" s="11"/>
      <c r="E28" s="12"/>
      <c r="F28" s="13"/>
      <c r="G28" s="18">
        <f>IF(OR(B28="",Summary!$C$5=0),"",B28/Summary!$C$5)</f>
      </c>
      <c r="H28" s="19">
        <f>IF(OR(B28="",C28=""),"",B28*C28)</f>
      </c>
      <c r="I28" s="20">
        <f>IF(B28="","",IF(G28&gt;=0.1,2,IF(G28&gt;=0.05,1,0))+IF(E28="Single contact",1,0)+IF(N(D28)&lt;=6,IF(D28="",0,1),0)+IF(N(F28)&gt;0,1,0))</f>
      </c>
      <c r="J28" s="21">
        <f>IF(I28="","",IF(I28&gt;=3,"HIGH",IF(I28=2,"WATCH","OK")))</f>
      </c>
    </row>
    <row r="29" spans="1:10" x14ac:dyDescent="0.25">
      <c r="A29" s="8"/>
      <c r="B29" s="9"/>
      <c r="C29" s="10"/>
      <c r="D29" s="11"/>
      <c r="E29" s="12"/>
      <c r="F29" s="13"/>
      <c r="G29" s="14">
        <f>IF(OR(B29="",Summary!$C$5=0),"",B29/Summary!$C$5)</f>
      </c>
      <c r="H29" s="15">
        <f>IF(OR(B29="",C29=""),"",B29*C29)</f>
      </c>
      <c r="I29" s="16">
        <f>IF(B29="","",IF(G29&gt;=0.1,2,IF(G29&gt;=0.05,1,0))+IF(E29="Single contact",1,0)+IF(N(D29)&lt;=6,IF(D29="",0,1),0)+IF(N(F29)&gt;0,1,0))</f>
      </c>
      <c r="J29" s="17">
        <f>IF(I29="","",IF(I29&gt;=3,"HIGH",IF(I29=2,"WATCH","OK")))</f>
      </c>
    </row>
    <row r="30" spans="1:10" x14ac:dyDescent="0.25">
      <c r="A30" s="8"/>
      <c r="B30" s="9"/>
      <c r="C30" s="10"/>
      <c r="D30" s="11"/>
      <c r="E30" s="12"/>
      <c r="F30" s="13"/>
      <c r="G30" s="18">
        <f>IF(OR(B30="",Summary!$C$5=0),"",B30/Summary!$C$5)</f>
      </c>
      <c r="H30" s="19">
        <f>IF(OR(B30="",C30=""),"",B30*C30)</f>
      </c>
      <c r="I30" s="20">
        <f>IF(B30="","",IF(G30&gt;=0.1,2,IF(G30&gt;=0.05,1,0))+IF(E30="Single contact",1,0)+IF(N(D30)&lt;=6,IF(D30="",0,1),0)+IF(N(F30)&gt;0,1,0))</f>
      </c>
      <c r="J30" s="21">
        <f>IF(I30="","",IF(I30&gt;=3,"HIGH",IF(I30=2,"WATCH","OK")))</f>
      </c>
    </row>
    <row r="31" spans="1:10" x14ac:dyDescent="0.25">
      <c r="A31" s="8"/>
      <c r="B31" s="9"/>
      <c r="C31" s="10"/>
      <c r="D31" s="11"/>
      <c r="E31" s="12"/>
      <c r="F31" s="13"/>
      <c r="G31" s="14">
        <f>IF(OR(B31="",Summary!$C$5=0),"",B31/Summary!$C$5)</f>
      </c>
      <c r="H31" s="15">
        <f>IF(OR(B31="",C31=""),"",B31*C31)</f>
      </c>
      <c r="I31" s="16">
        <f>IF(B31="","",IF(G31&gt;=0.1,2,IF(G31&gt;=0.05,1,0))+IF(E31="Single contact",1,0)+IF(N(D31)&lt;=6,IF(D31="",0,1),0)+IF(N(F31)&gt;0,1,0))</f>
      </c>
      <c r="J31" s="17">
        <f>IF(I31="","",IF(I31&gt;=3,"HIGH",IF(I31=2,"WATCH","OK")))</f>
      </c>
    </row>
    <row r="32" spans="1:10" x14ac:dyDescent="0.25">
      <c r="A32" s="8"/>
      <c r="B32" s="9"/>
      <c r="C32" s="10"/>
      <c r="D32" s="11"/>
      <c r="E32" s="12"/>
      <c r="F32" s="13"/>
      <c r="G32" s="18">
        <f>IF(OR(B32="",Summary!$C$5=0),"",B32/Summary!$C$5)</f>
      </c>
      <c r="H32" s="19">
        <f>IF(OR(B32="",C32=""),"",B32*C32)</f>
      </c>
      <c r="I32" s="20">
        <f>IF(B32="","",IF(G32&gt;=0.1,2,IF(G32&gt;=0.05,1,0))+IF(E32="Single contact",1,0)+IF(N(D32)&lt;=6,IF(D32="",0,1),0)+IF(N(F32)&gt;0,1,0))</f>
      </c>
      <c r="J32" s="21">
        <f>IF(I32="","",IF(I32&gt;=3,"HIGH",IF(I32=2,"WATCH","OK")))</f>
      </c>
    </row>
    <row r="33" spans="1:10" x14ac:dyDescent="0.25">
      <c r="A33" s="8"/>
      <c r="B33" s="9"/>
      <c r="C33" s="10"/>
      <c r="D33" s="11"/>
      <c r="E33" s="12"/>
      <c r="F33" s="13"/>
      <c r="G33" s="14">
        <f>IF(OR(B33="",Summary!$C$5=0),"",B33/Summary!$C$5)</f>
      </c>
      <c r="H33" s="15">
        <f>IF(OR(B33="",C33=""),"",B33*C33)</f>
      </c>
      <c r="I33" s="16">
        <f>IF(B33="","",IF(G33&gt;=0.1,2,IF(G33&gt;=0.05,1,0))+IF(E33="Single contact",1,0)+IF(N(D33)&lt;=6,IF(D33="",0,1),0)+IF(N(F33)&gt;0,1,0))</f>
      </c>
      <c r="J33" s="17">
        <f>IF(I33="","",IF(I33&gt;=3,"HIGH",IF(I33=2,"WATCH","OK")))</f>
      </c>
    </row>
    <row r="34" spans="1:10" x14ac:dyDescent="0.25">
      <c r="A34" s="8"/>
      <c r="B34" s="9"/>
      <c r="C34" s="10"/>
      <c r="D34" s="11"/>
      <c r="E34" s="12"/>
      <c r="F34" s="13"/>
      <c r="G34" s="18">
        <f>IF(OR(B34="",Summary!$C$5=0),"",B34/Summary!$C$5)</f>
      </c>
      <c r="H34" s="19">
        <f>IF(OR(B34="",C34=""),"",B34*C34)</f>
      </c>
      <c r="I34" s="20">
        <f>IF(B34="","",IF(G34&gt;=0.1,2,IF(G34&gt;=0.05,1,0))+IF(E34="Single contact",1,0)+IF(N(D34)&lt;=6,IF(D34="",0,1),0)+IF(N(F34)&gt;0,1,0))</f>
      </c>
      <c r="J34" s="21">
        <f>IF(I34="","",IF(I34&gt;=3,"HIGH",IF(I34=2,"WATCH","OK")))</f>
      </c>
    </row>
    <row r="35" spans="1:10" x14ac:dyDescent="0.25">
      <c r="A35" s="8"/>
      <c r="B35" s="9"/>
      <c r="C35" s="10"/>
      <c r="D35" s="11"/>
      <c r="E35" s="12"/>
      <c r="F35" s="13"/>
      <c r="G35" s="14">
        <f>IF(OR(B35="",Summary!$C$5=0),"",B35/Summary!$C$5)</f>
      </c>
      <c r="H35" s="15">
        <f>IF(OR(B35="",C35=""),"",B35*C35)</f>
      </c>
      <c r="I35" s="16">
        <f>IF(B35="","",IF(G35&gt;=0.1,2,IF(G35&gt;=0.05,1,0))+IF(E35="Single contact",1,0)+IF(N(D35)&lt;=6,IF(D35="",0,1),0)+IF(N(F35)&gt;0,1,0))</f>
      </c>
      <c r="J35" s="17">
        <f>IF(I35="","",IF(I35&gt;=3,"HIGH",IF(I35=2,"WATCH","OK")))</f>
      </c>
    </row>
    <row r="36" spans="1:10" x14ac:dyDescent="0.25">
      <c r="A36" s="8"/>
      <c r="B36" s="9"/>
      <c r="C36" s="10"/>
      <c r="D36" s="11"/>
      <c r="E36" s="12"/>
      <c r="F36" s="13"/>
      <c r="G36" s="18">
        <f>IF(OR(B36="",Summary!$C$5=0),"",B36/Summary!$C$5)</f>
      </c>
      <c r="H36" s="19">
        <f>IF(OR(B36="",C36=""),"",B36*C36)</f>
      </c>
      <c r="I36" s="20">
        <f>IF(B36="","",IF(G36&gt;=0.1,2,IF(G36&gt;=0.05,1,0))+IF(E36="Single contact",1,0)+IF(N(D36)&lt;=6,IF(D36="",0,1),0)+IF(N(F36)&gt;0,1,0))</f>
      </c>
      <c r="J36" s="21">
        <f>IF(I36="","",IF(I36&gt;=3,"HIGH",IF(I36=2,"WATCH","OK")))</f>
      </c>
    </row>
    <row r="37" spans="1:10" x14ac:dyDescent="0.25">
      <c r="A37" s="8"/>
      <c r="B37" s="9"/>
      <c r="C37" s="10"/>
      <c r="D37" s="11"/>
      <c r="E37" s="12"/>
      <c r="F37" s="13"/>
      <c r="G37" s="14">
        <f>IF(OR(B37="",Summary!$C$5=0),"",B37/Summary!$C$5)</f>
      </c>
      <c r="H37" s="15">
        <f>IF(OR(B37="",C37=""),"",B37*C37)</f>
      </c>
      <c r="I37" s="16">
        <f>IF(B37="","",IF(G37&gt;=0.1,2,IF(G37&gt;=0.05,1,0))+IF(E37="Single contact",1,0)+IF(N(D37)&lt;=6,IF(D37="",0,1),0)+IF(N(F37)&gt;0,1,0))</f>
      </c>
      <c r="J37" s="17">
        <f>IF(I37="","",IF(I37&gt;=3,"HIGH",IF(I37=2,"WATCH","OK")))</f>
      </c>
    </row>
    <row r="38" spans="1:10" x14ac:dyDescent="0.25">
      <c r="A38" s="8"/>
      <c r="B38" s="9"/>
      <c r="C38" s="10"/>
      <c r="D38" s="11"/>
      <c r="E38" s="12"/>
      <c r="F38" s="13"/>
      <c r="G38" s="18">
        <f>IF(OR(B38="",Summary!$C$5=0),"",B38/Summary!$C$5)</f>
      </c>
      <c r="H38" s="19">
        <f>IF(OR(B38="",C38=""),"",B38*C38)</f>
      </c>
      <c r="I38" s="20">
        <f>IF(B38="","",IF(G38&gt;=0.1,2,IF(G38&gt;=0.05,1,0))+IF(E38="Single contact",1,0)+IF(N(D38)&lt;=6,IF(D38="",0,1),0)+IF(N(F38)&gt;0,1,0))</f>
      </c>
      <c r="J38" s="21">
        <f>IF(I38="","",IF(I38&gt;=3,"HIGH",IF(I38=2,"WATCH","OK")))</f>
      </c>
    </row>
    <row r="39" spans="1:10" x14ac:dyDescent="0.25">
      <c r="A39" s="8"/>
      <c r="B39" s="9"/>
      <c r="C39" s="10"/>
      <c r="D39" s="11"/>
      <c r="E39" s="12"/>
      <c r="F39" s="13"/>
      <c r="G39" s="14">
        <f>IF(OR(B39="",Summary!$C$5=0),"",B39/Summary!$C$5)</f>
      </c>
      <c r="H39" s="15">
        <f>IF(OR(B39="",C39=""),"",B39*C39)</f>
      </c>
      <c r="I39" s="16">
        <f>IF(B39="","",IF(G39&gt;=0.1,2,IF(G39&gt;=0.05,1,0))+IF(E39="Single contact",1,0)+IF(N(D39)&lt;=6,IF(D39="",0,1),0)+IF(N(F39)&gt;0,1,0))</f>
      </c>
      <c r="J39" s="17">
        <f>IF(I39="","",IF(I39&gt;=3,"HIGH",IF(I39=2,"WATCH","OK")))</f>
      </c>
    </row>
    <row r="40" spans="1:10" x14ac:dyDescent="0.25">
      <c r="A40" s="8"/>
      <c r="B40" s="9"/>
      <c r="C40" s="10"/>
      <c r="D40" s="11"/>
      <c r="E40" s="12"/>
      <c r="F40" s="13"/>
      <c r="G40" s="18">
        <f>IF(OR(B40="",Summary!$C$5=0),"",B40/Summary!$C$5)</f>
      </c>
      <c r="H40" s="19">
        <f>IF(OR(B40="",C40=""),"",B40*C40)</f>
      </c>
      <c r="I40" s="20">
        <f>IF(B40="","",IF(G40&gt;=0.1,2,IF(G40&gt;=0.05,1,0))+IF(E40="Single contact",1,0)+IF(N(D40)&lt;=6,IF(D40="",0,1),0)+IF(N(F40)&gt;0,1,0))</f>
      </c>
      <c r="J40" s="21">
        <f>IF(I40="","",IF(I40&gt;=3,"HIGH",IF(I40=2,"WATCH","OK")))</f>
      </c>
    </row>
    <row r="41" spans="1:10" x14ac:dyDescent="0.25">
      <c r="A41" s="8"/>
      <c r="B41" s="9"/>
      <c r="C41" s="10"/>
      <c r="D41" s="11"/>
      <c r="E41" s="12"/>
      <c r="F41" s="13"/>
      <c r="G41" s="14">
        <f>IF(OR(B41="",Summary!$C$5=0),"",B41/Summary!$C$5)</f>
      </c>
      <c r="H41" s="15">
        <f>IF(OR(B41="",C41=""),"",B41*C41)</f>
      </c>
      <c r="I41" s="16">
        <f>IF(B41="","",IF(G41&gt;=0.1,2,IF(G41&gt;=0.05,1,0))+IF(E41="Single contact",1,0)+IF(N(D41)&lt;=6,IF(D41="",0,1),0)+IF(N(F41)&gt;0,1,0))</f>
      </c>
      <c r="J41" s="17">
        <f>IF(I41="","",IF(I41&gt;=3,"HIGH",IF(I41=2,"WATCH","OK")))</f>
      </c>
    </row>
    <row r="42" spans="1:10" x14ac:dyDescent="0.25">
      <c r="A42" s="8"/>
      <c r="B42" s="9"/>
      <c r="C42" s="10"/>
      <c r="D42" s="11"/>
      <c r="E42" s="12"/>
      <c r="F42" s="13"/>
      <c r="G42" s="18">
        <f>IF(OR(B42="",Summary!$C$5=0),"",B42/Summary!$C$5)</f>
      </c>
      <c r="H42" s="19">
        <f>IF(OR(B42="",C42=""),"",B42*C42)</f>
      </c>
      <c r="I42" s="20">
        <f>IF(B42="","",IF(G42&gt;=0.1,2,IF(G42&gt;=0.05,1,0))+IF(E42="Single contact",1,0)+IF(N(D42)&lt;=6,IF(D42="",0,1),0)+IF(N(F42)&gt;0,1,0))</f>
      </c>
      <c r="J42" s="21">
        <f>IF(I42="","",IF(I42&gt;=3,"HIGH",IF(I42=2,"WATCH","OK")))</f>
      </c>
    </row>
    <row r="43" spans="1:10" x14ac:dyDescent="0.25">
      <c r="A43" s="8"/>
      <c r="B43" s="9"/>
      <c r="C43" s="10"/>
      <c r="D43" s="11"/>
      <c r="E43" s="12"/>
      <c r="F43" s="13"/>
      <c r="G43" s="14">
        <f>IF(OR(B43="",Summary!$C$5=0),"",B43/Summary!$C$5)</f>
      </c>
      <c r="H43" s="15">
        <f>IF(OR(B43="",C43=""),"",B43*C43)</f>
      </c>
      <c r="I43" s="16">
        <f>IF(B43="","",IF(G43&gt;=0.1,2,IF(G43&gt;=0.05,1,0))+IF(E43="Single contact",1,0)+IF(N(D43)&lt;=6,IF(D43="",0,1),0)+IF(N(F43)&gt;0,1,0))</f>
      </c>
      <c r="J43" s="17">
        <f>IF(I43="","",IF(I43&gt;=3,"HIGH",IF(I43=2,"WATCH","OK")))</f>
      </c>
    </row>
    <row r="44" spans="1:10" x14ac:dyDescent="0.25">
      <c r="A44" s="8"/>
      <c r="B44" s="9"/>
      <c r="C44" s="10"/>
      <c r="D44" s="11"/>
      <c r="E44" s="12"/>
      <c r="F44" s="13"/>
      <c r="G44" s="18">
        <f>IF(OR(B44="",Summary!$C$5=0),"",B44/Summary!$C$5)</f>
      </c>
      <c r="H44" s="19">
        <f>IF(OR(B44="",C44=""),"",B44*C44)</f>
      </c>
      <c r="I44" s="20">
        <f>IF(B44="","",IF(G44&gt;=0.1,2,IF(G44&gt;=0.05,1,0))+IF(E44="Single contact",1,0)+IF(N(D44)&lt;=6,IF(D44="",0,1),0)+IF(N(F44)&gt;0,1,0))</f>
      </c>
      <c r="J44" s="21">
        <f>IF(I44="","",IF(I44&gt;=3,"HIGH",IF(I44=2,"WATCH","OK")))</f>
      </c>
    </row>
    <row r="45" spans="1:10" x14ac:dyDescent="0.25">
      <c r="A45" s="8"/>
      <c r="B45" s="9"/>
      <c r="C45" s="10"/>
      <c r="D45" s="11"/>
      <c r="E45" s="12"/>
      <c r="F45" s="13"/>
      <c r="G45" s="14">
        <f>IF(OR(B45="",Summary!$C$5=0),"",B45/Summary!$C$5)</f>
      </c>
      <c r="H45" s="15">
        <f>IF(OR(B45="",C45=""),"",B45*C45)</f>
      </c>
      <c r="I45" s="16">
        <f>IF(B45="","",IF(G45&gt;=0.1,2,IF(G45&gt;=0.05,1,0))+IF(E45="Single contact",1,0)+IF(N(D45)&lt;=6,IF(D45="",0,1),0)+IF(N(F45)&gt;0,1,0))</f>
      </c>
      <c r="J45" s="17">
        <f>IF(I45="","",IF(I45&gt;=3,"HIGH",IF(I45=2,"WATCH","OK")))</f>
      </c>
    </row>
    <row r="46" spans="1:10" x14ac:dyDescent="0.25">
      <c r="A46" s="8"/>
      <c r="B46" s="9"/>
      <c r="C46" s="10"/>
      <c r="D46" s="11"/>
      <c r="E46" s="12"/>
      <c r="F46" s="13"/>
      <c r="G46" s="18">
        <f>IF(OR(B46="",Summary!$C$5=0),"",B46/Summary!$C$5)</f>
      </c>
      <c r="H46" s="19">
        <f>IF(OR(B46="",C46=""),"",B46*C46)</f>
      </c>
      <c r="I46" s="20">
        <f>IF(B46="","",IF(G46&gt;=0.1,2,IF(G46&gt;=0.05,1,0))+IF(E46="Single contact",1,0)+IF(N(D46)&lt;=6,IF(D46="",0,1),0)+IF(N(F46)&gt;0,1,0))</f>
      </c>
      <c r="J46" s="21">
        <f>IF(I46="","",IF(I46&gt;=3,"HIGH",IF(I46=2,"WATCH","OK")))</f>
      </c>
    </row>
    <row r="47" spans="1:10" x14ac:dyDescent="0.25">
      <c r="A47" s="8"/>
      <c r="B47" s="9"/>
      <c r="C47" s="10"/>
      <c r="D47" s="11"/>
      <c r="E47" s="12"/>
      <c r="F47" s="13"/>
      <c r="G47" s="14">
        <f>IF(OR(B47="",Summary!$C$5=0),"",B47/Summary!$C$5)</f>
      </c>
      <c r="H47" s="15">
        <f>IF(OR(B47="",C47=""),"",B47*C47)</f>
      </c>
      <c r="I47" s="16">
        <f>IF(B47="","",IF(G47&gt;=0.1,2,IF(G47&gt;=0.05,1,0))+IF(E47="Single contact",1,0)+IF(N(D47)&lt;=6,IF(D47="",0,1),0)+IF(N(F47)&gt;0,1,0))</f>
      </c>
      <c r="J47" s="17">
        <f>IF(I47="","",IF(I47&gt;=3,"HIGH",IF(I47=2,"WATCH","OK")))</f>
      </c>
    </row>
    <row r="48" spans="1:10" x14ac:dyDescent="0.25">
      <c r="A48" s="8"/>
      <c r="B48" s="9"/>
      <c r="C48" s="10"/>
      <c r="D48" s="11"/>
      <c r="E48" s="12"/>
      <c r="F48" s="13"/>
      <c r="G48" s="18">
        <f>IF(OR(B48="",Summary!$C$5=0),"",B48/Summary!$C$5)</f>
      </c>
      <c r="H48" s="19">
        <f>IF(OR(B48="",C48=""),"",B48*C48)</f>
      </c>
      <c r="I48" s="20">
        <f>IF(B48="","",IF(G48&gt;=0.1,2,IF(G48&gt;=0.05,1,0))+IF(E48="Single contact",1,0)+IF(N(D48)&lt;=6,IF(D48="",0,1),0)+IF(N(F48)&gt;0,1,0))</f>
      </c>
      <c r="J48" s="21">
        <f>IF(I48="","",IF(I48&gt;=3,"HIGH",IF(I48=2,"WATCH","OK")))</f>
      </c>
    </row>
    <row r="49" spans="1:10" x14ac:dyDescent="0.25">
      <c r="A49" s="8"/>
      <c r="B49" s="9"/>
      <c r="C49" s="10"/>
      <c r="D49" s="11"/>
      <c r="E49" s="12"/>
      <c r="F49" s="13"/>
      <c r="G49" s="14">
        <f>IF(OR(B49="",Summary!$C$5=0),"",B49/Summary!$C$5)</f>
      </c>
      <c r="H49" s="15">
        <f>IF(OR(B49="",C49=""),"",B49*C49)</f>
      </c>
      <c r="I49" s="16">
        <f>IF(B49="","",IF(G49&gt;=0.1,2,IF(G49&gt;=0.05,1,0))+IF(E49="Single contact",1,0)+IF(N(D49)&lt;=6,IF(D49="",0,1),0)+IF(N(F49)&gt;0,1,0))</f>
      </c>
      <c r="J49" s="17">
        <f>IF(I49="","",IF(I49&gt;=3,"HIGH",IF(I49=2,"WATCH","OK")))</f>
      </c>
    </row>
    <row r="50" spans="1:10" x14ac:dyDescent="0.25">
      <c r="A50" s="8"/>
      <c r="B50" s="9"/>
      <c r="C50" s="10"/>
      <c r="D50" s="11"/>
      <c r="E50" s="12"/>
      <c r="F50" s="13"/>
      <c r="G50" s="18">
        <f>IF(OR(B50="",Summary!$C$5=0),"",B50/Summary!$C$5)</f>
      </c>
      <c r="H50" s="19">
        <f>IF(OR(B50="",C50=""),"",B50*C50)</f>
      </c>
      <c r="I50" s="20">
        <f>IF(B50="","",IF(G50&gt;=0.1,2,IF(G50&gt;=0.05,1,0))+IF(E50="Single contact",1,0)+IF(N(D50)&lt;=6,IF(D50="",0,1),0)+IF(N(F50)&gt;0,1,0))</f>
      </c>
      <c r="J50" s="21">
        <f>IF(I50="","",IF(I50&gt;=3,"HIGH",IF(I50=2,"WATCH","OK")))</f>
      </c>
    </row>
    <row r="51" spans="1:10" x14ac:dyDescent="0.25">
      <c r="A51" s="8"/>
      <c r="B51" s="9"/>
      <c r="C51" s="10"/>
      <c r="D51" s="11"/>
      <c r="E51" s="12"/>
      <c r="F51" s="13"/>
      <c r="G51" s="14">
        <f>IF(OR(B51="",Summary!$C$5=0),"",B51/Summary!$C$5)</f>
      </c>
      <c r="H51" s="15">
        <f>IF(OR(B51="",C51=""),"",B51*C51)</f>
      </c>
      <c r="I51" s="16">
        <f>IF(B51="","",IF(G51&gt;=0.1,2,IF(G51&gt;=0.05,1,0))+IF(E51="Single contact",1,0)+IF(N(D51)&lt;=6,IF(D51="",0,1),0)+IF(N(F51)&gt;0,1,0))</f>
      </c>
      <c r="J51" s="17">
        <f>IF(I51="","",IF(I51&gt;=3,"HIGH",IF(I51=2,"WATCH","OK")))</f>
      </c>
    </row>
    <row r="52" spans="1:10" x14ac:dyDescent="0.25">
      <c r="A52" s="8"/>
      <c r="B52" s="9"/>
      <c r="C52" s="10"/>
      <c r="D52" s="11"/>
      <c r="E52" s="12"/>
      <c r="F52" s="13"/>
      <c r="G52" s="18">
        <f>IF(OR(B52="",Summary!$C$5=0),"",B52/Summary!$C$5)</f>
      </c>
      <c r="H52" s="19">
        <f>IF(OR(B52="",C52=""),"",B52*C52)</f>
      </c>
      <c r="I52" s="20">
        <f>IF(B52="","",IF(G52&gt;=0.1,2,IF(G52&gt;=0.05,1,0))+IF(E52="Single contact",1,0)+IF(N(D52)&lt;=6,IF(D52="",0,1),0)+IF(N(F52)&gt;0,1,0))</f>
      </c>
      <c r="J52" s="21">
        <f>IF(I52="","",IF(I52&gt;=3,"HIGH",IF(I52=2,"WATCH","OK")))</f>
      </c>
    </row>
    <row r="53" spans="1:10" x14ac:dyDescent="0.25">
      <c r="A53" s="8"/>
      <c r="B53" s="9"/>
      <c r="C53" s="10"/>
      <c r="D53" s="11"/>
      <c r="E53" s="12"/>
      <c r="F53" s="13"/>
      <c r="G53" s="14">
        <f>IF(OR(B53="",Summary!$C$5=0),"",B53/Summary!$C$5)</f>
      </c>
      <c r="H53" s="15">
        <f>IF(OR(B53="",C53=""),"",B53*C53)</f>
      </c>
      <c r="I53" s="16">
        <f>IF(B53="","",IF(G53&gt;=0.1,2,IF(G53&gt;=0.05,1,0))+IF(E53="Single contact",1,0)+IF(N(D53)&lt;=6,IF(D53="",0,1),0)+IF(N(F53)&gt;0,1,0))</f>
      </c>
      <c r="J53" s="17">
        <f>IF(I53="","",IF(I53&gt;=3,"HIGH",IF(I53=2,"WATCH","OK")))</f>
      </c>
    </row>
    <row r="54" spans="1:10" x14ac:dyDescent="0.25">
      <c r="A54" s="8"/>
      <c r="B54" s="9"/>
      <c r="C54" s="10"/>
      <c r="D54" s="11"/>
      <c r="E54" s="12"/>
      <c r="F54" s="13"/>
      <c r="G54" s="18">
        <f>IF(OR(B54="",Summary!$C$5=0),"",B54/Summary!$C$5)</f>
      </c>
      <c r="H54" s="19">
        <f>IF(OR(B54="",C54=""),"",B54*C54)</f>
      </c>
      <c r="I54" s="20">
        <f>IF(B54="","",IF(G54&gt;=0.1,2,IF(G54&gt;=0.05,1,0))+IF(E54="Single contact",1,0)+IF(N(D54)&lt;=6,IF(D54="",0,1),0)+IF(N(F54)&gt;0,1,0))</f>
      </c>
      <c r="J54" s="21">
        <f>IF(I54="","",IF(I54&gt;=3,"HIGH",IF(I54=2,"WATCH","OK")))</f>
      </c>
    </row>
    <row r="55" spans="1:10" x14ac:dyDescent="0.25">
      <c r="A55" s="8"/>
      <c r="B55" s="9"/>
      <c r="C55" s="10"/>
      <c r="D55" s="11"/>
      <c r="E55" s="12"/>
      <c r="F55" s="13"/>
      <c r="G55" s="14">
        <f>IF(OR(B55="",Summary!$C$5=0),"",B55/Summary!$C$5)</f>
      </c>
      <c r="H55" s="15">
        <f>IF(OR(B55="",C55=""),"",B55*C55)</f>
      </c>
      <c r="I55" s="16">
        <f>IF(B55="","",IF(G55&gt;=0.1,2,IF(G55&gt;=0.05,1,0))+IF(E55="Single contact",1,0)+IF(N(D55)&lt;=6,IF(D55="",0,1),0)+IF(N(F55)&gt;0,1,0))</f>
      </c>
      <c r="J55" s="17">
        <f>IF(I55="","",IF(I55&gt;=3,"HIGH",IF(I55=2,"WATCH","OK")))</f>
      </c>
    </row>
    <row r="56" spans="1:10" x14ac:dyDescent="0.25">
      <c r="A56" s="8"/>
      <c r="B56" s="9"/>
      <c r="C56" s="10"/>
      <c r="D56" s="11"/>
      <c r="E56" s="12"/>
      <c r="F56" s="13"/>
      <c r="G56" s="18">
        <f>IF(OR(B56="",Summary!$C$5=0),"",B56/Summary!$C$5)</f>
      </c>
      <c r="H56" s="19">
        <f>IF(OR(B56="",C56=""),"",B56*C56)</f>
      </c>
      <c r="I56" s="20">
        <f>IF(B56="","",IF(G56&gt;=0.1,2,IF(G56&gt;=0.05,1,0))+IF(E56="Single contact",1,0)+IF(N(D56)&lt;=6,IF(D56="",0,1),0)+IF(N(F56)&gt;0,1,0))</f>
      </c>
      <c r="J56" s="21">
        <f>IF(I56="","",IF(I56&gt;=3,"HIGH",IF(I56=2,"WATCH","OK")))</f>
      </c>
    </row>
    <row r="57" spans="1:10" x14ac:dyDescent="0.25">
      <c r="A57" s="8"/>
      <c r="B57" s="9"/>
      <c r="C57" s="10"/>
      <c r="D57" s="11"/>
      <c r="E57" s="12"/>
      <c r="F57" s="13"/>
      <c r="G57" s="14">
        <f>IF(OR(B57="",Summary!$C$5=0),"",B57/Summary!$C$5)</f>
      </c>
      <c r="H57" s="15">
        <f>IF(OR(B57="",C57=""),"",B57*C57)</f>
      </c>
      <c r="I57" s="16">
        <f>IF(B57="","",IF(G57&gt;=0.1,2,IF(G57&gt;=0.05,1,0))+IF(E57="Single contact",1,0)+IF(N(D57)&lt;=6,IF(D57="",0,1),0)+IF(N(F57)&gt;0,1,0))</f>
      </c>
      <c r="J57" s="17">
        <f>IF(I57="","",IF(I57&gt;=3,"HIGH",IF(I57=2,"WATCH","OK")))</f>
      </c>
    </row>
    <row r="58" spans="1:10" x14ac:dyDescent="0.25">
      <c r="A58" s="8"/>
      <c r="B58" s="9"/>
      <c r="C58" s="10"/>
      <c r="D58" s="11"/>
      <c r="E58" s="12"/>
      <c r="F58" s="13"/>
      <c r="G58" s="18">
        <f>IF(OR(B58="",Summary!$C$5=0),"",B58/Summary!$C$5)</f>
      </c>
      <c r="H58" s="19">
        <f>IF(OR(B58="",C58=""),"",B58*C58)</f>
      </c>
      <c r="I58" s="20">
        <f>IF(B58="","",IF(G58&gt;=0.1,2,IF(G58&gt;=0.05,1,0))+IF(E58="Single contact",1,0)+IF(N(D58)&lt;=6,IF(D58="",0,1),0)+IF(N(F58)&gt;0,1,0))</f>
      </c>
      <c r="J58" s="21">
        <f>IF(I58="","",IF(I58&gt;=3,"HIGH",IF(I58=2,"WATCH","OK")))</f>
      </c>
    </row>
    <row r="59" spans="1:10" x14ac:dyDescent="0.25">
      <c r="A59" s="8"/>
      <c r="B59" s="9"/>
      <c r="C59" s="10"/>
      <c r="D59" s="11"/>
      <c r="E59" s="12"/>
      <c r="F59" s="13"/>
      <c r="G59" s="14">
        <f>IF(OR(B59="",Summary!$C$5=0),"",B59/Summary!$C$5)</f>
      </c>
      <c r="H59" s="15">
        <f>IF(OR(B59="",C59=""),"",B59*C59)</f>
      </c>
      <c r="I59" s="16">
        <f>IF(B59="","",IF(G59&gt;=0.1,2,IF(G59&gt;=0.05,1,0))+IF(E59="Single contact",1,0)+IF(N(D59)&lt;=6,IF(D59="",0,1),0)+IF(N(F59)&gt;0,1,0))</f>
      </c>
      <c r="J59" s="17">
        <f>IF(I59="","",IF(I59&gt;=3,"HIGH",IF(I59=2,"WATCH","OK")))</f>
      </c>
    </row>
    <row r="60" spans="1:10" x14ac:dyDescent="0.25">
      <c r="A60" s="8"/>
      <c r="B60" s="9"/>
      <c r="C60" s="10"/>
      <c r="D60" s="11"/>
      <c r="E60" s="12"/>
      <c r="F60" s="13"/>
      <c r="G60" s="18">
        <f>IF(OR(B60="",Summary!$C$5=0),"",B60/Summary!$C$5)</f>
      </c>
      <c r="H60" s="19">
        <f>IF(OR(B60="",C60=""),"",B60*C60)</f>
      </c>
      <c r="I60" s="20">
        <f>IF(B60="","",IF(G60&gt;=0.1,2,IF(G60&gt;=0.05,1,0))+IF(E60="Single contact",1,0)+IF(N(D60)&lt;=6,IF(D60="",0,1),0)+IF(N(F60)&gt;0,1,0))</f>
      </c>
      <c r="J60" s="21">
        <f>IF(I60="","",IF(I60&gt;=3,"HIGH",IF(I60=2,"WATCH","OK")))</f>
      </c>
    </row>
    <row r="61" spans="1:10" x14ac:dyDescent="0.25">
      <c r="A61" s="8"/>
      <c r="B61" s="9"/>
      <c r="C61" s="10"/>
      <c r="D61" s="11"/>
      <c r="E61" s="12"/>
      <c r="F61" s="13"/>
      <c r="G61" s="14">
        <f>IF(OR(B61="",Summary!$C$5=0),"",B61/Summary!$C$5)</f>
      </c>
      <c r="H61" s="15">
        <f>IF(OR(B61="",C61=""),"",B61*C61)</f>
      </c>
      <c r="I61" s="16">
        <f>IF(B61="","",IF(G61&gt;=0.1,2,IF(G61&gt;=0.05,1,0))+IF(E61="Single contact",1,0)+IF(N(D61)&lt;=6,IF(D61="",0,1),0)+IF(N(F61)&gt;0,1,0))</f>
      </c>
      <c r="J61" s="17">
        <f>IF(I61="","",IF(I61&gt;=3,"HIGH",IF(I61=2,"WATCH","OK")))</f>
      </c>
    </row>
    <row r="62" spans="1:10" x14ac:dyDescent="0.25">
      <c r="A62" s="8"/>
      <c r="B62" s="9"/>
      <c r="C62" s="10"/>
      <c r="D62" s="11"/>
      <c r="E62" s="12"/>
      <c r="F62" s="13"/>
      <c r="G62" s="18">
        <f>IF(OR(B62="",Summary!$C$5=0),"",B62/Summary!$C$5)</f>
      </c>
      <c r="H62" s="19">
        <f>IF(OR(B62="",C62=""),"",B62*C62)</f>
      </c>
      <c r="I62" s="20">
        <f>IF(B62="","",IF(G62&gt;=0.1,2,IF(G62&gt;=0.05,1,0))+IF(E62="Single contact",1,0)+IF(N(D62)&lt;=6,IF(D62="",0,1),0)+IF(N(F62)&gt;0,1,0))</f>
      </c>
      <c r="J62" s="21">
        <f>IF(I62="","",IF(I62&gt;=3,"HIGH",IF(I62=2,"WATCH","OK")))</f>
      </c>
    </row>
    <row r="63" spans="1:10" x14ac:dyDescent="0.25">
      <c r="A63" s="8"/>
      <c r="B63" s="9"/>
      <c r="C63" s="10"/>
      <c r="D63" s="11"/>
      <c r="E63" s="12"/>
      <c r="F63" s="13"/>
      <c r="G63" s="14">
        <f>IF(OR(B63="",Summary!$C$5=0),"",B63/Summary!$C$5)</f>
      </c>
      <c r="H63" s="15">
        <f>IF(OR(B63="",C63=""),"",B63*C63)</f>
      </c>
      <c r="I63" s="16">
        <f>IF(B63="","",IF(G63&gt;=0.1,2,IF(G63&gt;=0.05,1,0))+IF(E63="Single contact",1,0)+IF(N(D63)&lt;=6,IF(D63="",0,1),0)+IF(N(F63)&gt;0,1,0))</f>
      </c>
      <c r="J63" s="17">
        <f>IF(I63="","",IF(I63&gt;=3,"HIGH",IF(I63=2,"WATCH","OK")))</f>
      </c>
    </row>
    <row r="64" spans="1:10" x14ac:dyDescent="0.25">
      <c r="A64" s="8"/>
      <c r="B64" s="9"/>
      <c r="C64" s="10"/>
      <c r="D64" s="11"/>
      <c r="E64" s="12"/>
      <c r="F64" s="13"/>
      <c r="G64" s="18">
        <f>IF(OR(B64="",Summary!$C$5=0),"",B64/Summary!$C$5)</f>
      </c>
      <c r="H64" s="19">
        <f>IF(OR(B64="",C64=""),"",B64*C64)</f>
      </c>
      <c r="I64" s="20">
        <f>IF(B64="","",IF(G64&gt;=0.1,2,IF(G64&gt;=0.05,1,0))+IF(E64="Single contact",1,0)+IF(N(D64)&lt;=6,IF(D64="",0,1),0)+IF(N(F64)&gt;0,1,0))</f>
      </c>
      <c r="J64" s="21">
        <f>IF(I64="","",IF(I64&gt;=3,"HIGH",IF(I64=2,"WATCH","OK")))</f>
      </c>
    </row>
    <row r="65" spans="1:10" x14ac:dyDescent="0.25">
      <c r="A65" s="8"/>
      <c r="B65" s="9"/>
      <c r="C65" s="10"/>
      <c r="D65" s="11"/>
      <c r="E65" s="12"/>
      <c r="F65" s="13"/>
      <c r="G65" s="14">
        <f>IF(OR(B65="",Summary!$C$5=0),"",B65/Summary!$C$5)</f>
      </c>
      <c r="H65" s="15">
        <f>IF(OR(B65="",C65=""),"",B65*C65)</f>
      </c>
      <c r="I65" s="16">
        <f>IF(B65="","",IF(G65&gt;=0.1,2,IF(G65&gt;=0.05,1,0))+IF(E65="Single contact",1,0)+IF(N(D65)&lt;=6,IF(D65="",0,1),0)+IF(N(F65)&gt;0,1,0))</f>
      </c>
      <c r="J65" s="17">
        <f>IF(I65="","",IF(I65&gt;=3,"HIGH",IF(I65=2,"WATCH","OK")))</f>
      </c>
    </row>
    <row r="66" spans="1:10" x14ac:dyDescent="0.25">
      <c r="A66" s="8"/>
      <c r="B66" s="9"/>
      <c r="C66" s="10"/>
      <c r="D66" s="11"/>
      <c r="E66" s="12"/>
      <c r="F66" s="13"/>
      <c r="G66" s="18">
        <f>IF(OR(B66="",Summary!$C$5=0),"",B66/Summary!$C$5)</f>
      </c>
      <c r="H66" s="19">
        <f>IF(OR(B66="",C66=""),"",B66*C66)</f>
      </c>
      <c r="I66" s="20">
        <f>IF(B66="","",IF(G66&gt;=0.1,2,IF(G66&gt;=0.05,1,0))+IF(E66="Single contact",1,0)+IF(N(D66)&lt;=6,IF(D66="",0,1),0)+IF(N(F66)&gt;0,1,0))</f>
      </c>
      <c r="J66" s="21">
        <f>IF(I66="","",IF(I66&gt;=3,"HIGH",IF(I66=2,"WATCH","OK")))</f>
      </c>
    </row>
    <row r="67" spans="1:10" x14ac:dyDescent="0.25">
      <c r="A67" s="8"/>
      <c r="B67" s="9"/>
      <c r="C67" s="10"/>
      <c r="D67" s="11"/>
      <c r="E67" s="12"/>
      <c r="F67" s="13"/>
      <c r="G67" s="14">
        <f>IF(OR(B67="",Summary!$C$5=0),"",B67/Summary!$C$5)</f>
      </c>
      <c r="H67" s="15">
        <f>IF(OR(B67="",C67=""),"",B67*C67)</f>
      </c>
      <c r="I67" s="16">
        <f>IF(B67="","",IF(G67&gt;=0.1,2,IF(G67&gt;=0.05,1,0))+IF(E67="Single contact",1,0)+IF(N(D67)&lt;=6,IF(D67="",0,1),0)+IF(N(F67)&gt;0,1,0))</f>
      </c>
      <c r="J67" s="17">
        <f>IF(I67="","",IF(I67&gt;=3,"HIGH",IF(I67=2,"WATCH","OK")))</f>
      </c>
    </row>
    <row r="68" spans="1:10" x14ac:dyDescent="0.25">
      <c r="A68" s="8"/>
      <c r="B68" s="9"/>
      <c r="C68" s="10"/>
      <c r="D68" s="11"/>
      <c r="E68" s="12"/>
      <c r="F68" s="13"/>
      <c r="G68" s="18">
        <f>IF(OR(B68="",Summary!$C$5=0),"",B68/Summary!$C$5)</f>
      </c>
      <c r="H68" s="19">
        <f>IF(OR(B68="",C68=""),"",B68*C68)</f>
      </c>
      <c r="I68" s="20">
        <f>IF(B68="","",IF(G68&gt;=0.1,2,IF(G68&gt;=0.05,1,0))+IF(E68="Single contact",1,0)+IF(N(D68)&lt;=6,IF(D68="",0,1),0)+IF(N(F68)&gt;0,1,0))</f>
      </c>
      <c r="J68" s="21">
        <f>IF(I68="","",IF(I68&gt;=3,"HIGH",IF(I68=2,"WATCH","OK")))</f>
      </c>
    </row>
    <row r="69" spans="1:10" x14ac:dyDescent="0.25">
      <c r="A69" s="8"/>
      <c r="B69" s="9"/>
      <c r="C69" s="10"/>
      <c r="D69" s="11"/>
      <c r="E69" s="12"/>
      <c r="F69" s="13"/>
      <c r="G69" s="14">
        <f>IF(OR(B69="",Summary!$C$5=0),"",B69/Summary!$C$5)</f>
      </c>
      <c r="H69" s="15">
        <f>IF(OR(B69="",C69=""),"",B69*C69)</f>
      </c>
      <c r="I69" s="16">
        <f>IF(B69="","",IF(G69&gt;=0.1,2,IF(G69&gt;=0.05,1,0))+IF(E69="Single contact",1,0)+IF(N(D69)&lt;=6,IF(D69="",0,1),0)+IF(N(F69)&gt;0,1,0))</f>
      </c>
      <c r="J69" s="17">
        <f>IF(I69="","",IF(I69&gt;=3,"HIGH",IF(I69=2,"WATCH","OK")))</f>
      </c>
    </row>
    <row r="70" spans="1:10" x14ac:dyDescent="0.25">
      <c r="A70" s="8"/>
      <c r="B70" s="9"/>
      <c r="C70" s="10"/>
      <c r="D70" s="11"/>
      <c r="E70" s="12"/>
      <c r="F70" s="13"/>
      <c r="G70" s="18">
        <f>IF(OR(B70="",Summary!$C$5=0),"",B70/Summary!$C$5)</f>
      </c>
      <c r="H70" s="19">
        <f>IF(OR(B70="",C70=""),"",B70*C70)</f>
      </c>
      <c r="I70" s="20">
        <f>IF(B70="","",IF(G70&gt;=0.1,2,IF(G70&gt;=0.05,1,0))+IF(E70="Single contact",1,0)+IF(N(D70)&lt;=6,IF(D70="",0,1),0)+IF(N(F70)&gt;0,1,0))</f>
      </c>
      <c r="J70" s="21">
        <f>IF(I70="","",IF(I70&gt;=3,"HIGH",IF(I70=2,"WATCH","OK")))</f>
      </c>
    </row>
    <row r="71" spans="1:10" x14ac:dyDescent="0.25">
      <c r="A71" s="8"/>
      <c r="B71" s="9"/>
      <c r="C71" s="10"/>
      <c r="D71" s="11"/>
      <c r="E71" s="12"/>
      <c r="F71" s="13"/>
      <c r="G71" s="14">
        <f>IF(OR(B71="",Summary!$C$5=0),"",B71/Summary!$C$5)</f>
      </c>
      <c r="H71" s="15">
        <f>IF(OR(B71="",C71=""),"",B71*C71)</f>
      </c>
      <c r="I71" s="16">
        <f>IF(B71="","",IF(G71&gt;=0.1,2,IF(G71&gt;=0.05,1,0))+IF(E71="Single contact",1,0)+IF(N(D71)&lt;=6,IF(D71="",0,1),0)+IF(N(F71)&gt;0,1,0))</f>
      </c>
      <c r="J71" s="17">
        <f>IF(I71="","",IF(I71&gt;=3,"HIGH",IF(I71=2,"WATCH","OK")))</f>
      </c>
    </row>
    <row r="72" spans="1:10" x14ac:dyDescent="0.25">
      <c r="A72" s="8"/>
      <c r="B72" s="9"/>
      <c r="C72" s="10"/>
      <c r="D72" s="11"/>
      <c r="E72" s="12"/>
      <c r="F72" s="13"/>
      <c r="G72" s="18">
        <f>IF(OR(B72="",Summary!$C$5=0),"",B72/Summary!$C$5)</f>
      </c>
      <c r="H72" s="19">
        <f>IF(OR(B72="",C72=""),"",B72*C72)</f>
      </c>
      <c r="I72" s="20">
        <f>IF(B72="","",IF(G72&gt;=0.1,2,IF(G72&gt;=0.05,1,0))+IF(E72="Single contact",1,0)+IF(N(D72)&lt;=6,IF(D72="",0,1),0)+IF(N(F72)&gt;0,1,0))</f>
      </c>
      <c r="J72" s="21">
        <f>IF(I72="","",IF(I72&gt;=3,"HIGH",IF(I72=2,"WATCH","OK")))</f>
      </c>
    </row>
    <row r="73" spans="1:10" x14ac:dyDescent="0.25">
      <c r="A73" s="8"/>
      <c r="B73" s="9"/>
      <c r="C73" s="10"/>
      <c r="D73" s="11"/>
      <c r="E73" s="12"/>
      <c r="F73" s="13"/>
      <c r="G73" s="14">
        <f>IF(OR(B73="",Summary!$C$5=0),"",B73/Summary!$C$5)</f>
      </c>
      <c r="H73" s="15">
        <f>IF(OR(B73="",C73=""),"",B73*C73)</f>
      </c>
      <c r="I73" s="16">
        <f>IF(B73="","",IF(G73&gt;=0.1,2,IF(G73&gt;=0.05,1,0))+IF(E73="Single contact",1,0)+IF(N(D73)&lt;=6,IF(D73="",0,1),0)+IF(N(F73)&gt;0,1,0))</f>
      </c>
      <c r="J73" s="17">
        <f>IF(I73="","",IF(I73&gt;=3,"HIGH",IF(I73=2,"WATCH","OK")))</f>
      </c>
    </row>
    <row r="74" spans="1:10" x14ac:dyDescent="0.25">
      <c r="A74" s="8"/>
      <c r="B74" s="9"/>
      <c r="C74" s="10"/>
      <c r="D74" s="11"/>
      <c r="E74" s="12"/>
      <c r="F74" s="13"/>
      <c r="G74" s="18">
        <f>IF(OR(B74="",Summary!$C$5=0),"",B74/Summary!$C$5)</f>
      </c>
      <c r="H74" s="19">
        <f>IF(OR(B74="",C74=""),"",B74*C74)</f>
      </c>
      <c r="I74" s="20">
        <f>IF(B74="","",IF(G74&gt;=0.1,2,IF(G74&gt;=0.05,1,0))+IF(E74="Single contact",1,0)+IF(N(D74)&lt;=6,IF(D74="",0,1),0)+IF(N(F74)&gt;0,1,0))</f>
      </c>
      <c r="J74" s="21">
        <f>IF(I74="","",IF(I74&gt;=3,"HIGH",IF(I74=2,"WATCH","OK")))</f>
      </c>
    </row>
    <row r="75" spans="1:10" x14ac:dyDescent="0.25">
      <c r="A75" s="8"/>
      <c r="B75" s="9"/>
      <c r="C75" s="10"/>
      <c r="D75" s="11"/>
      <c r="E75" s="12"/>
      <c r="F75" s="13"/>
      <c r="G75" s="14">
        <f>IF(OR(B75="",Summary!$C$5=0),"",B75/Summary!$C$5)</f>
      </c>
      <c r="H75" s="15">
        <f>IF(OR(B75="",C75=""),"",B75*C75)</f>
      </c>
      <c r="I75" s="16">
        <f>IF(B75="","",IF(G75&gt;=0.1,2,IF(G75&gt;=0.05,1,0))+IF(E75="Single contact",1,0)+IF(N(D75)&lt;=6,IF(D75="",0,1),0)+IF(N(F75)&gt;0,1,0))</f>
      </c>
      <c r="J75" s="17">
        <f>IF(I75="","",IF(I75&gt;=3,"HIGH",IF(I75=2,"WATCH","OK")))</f>
      </c>
    </row>
    <row r="76" spans="1:10" x14ac:dyDescent="0.25">
      <c r="A76" s="8"/>
      <c r="B76" s="9"/>
      <c r="C76" s="10"/>
      <c r="D76" s="11"/>
      <c r="E76" s="12"/>
      <c r="F76" s="13"/>
      <c r="G76" s="18">
        <f>IF(OR(B76="",Summary!$C$5=0),"",B76/Summary!$C$5)</f>
      </c>
      <c r="H76" s="19">
        <f>IF(OR(B76="",C76=""),"",B76*C76)</f>
      </c>
      <c r="I76" s="20">
        <f>IF(B76="","",IF(G76&gt;=0.1,2,IF(G76&gt;=0.05,1,0))+IF(E76="Single contact",1,0)+IF(N(D76)&lt;=6,IF(D76="",0,1),0)+IF(N(F76)&gt;0,1,0))</f>
      </c>
      <c r="J76" s="21">
        <f>IF(I76="","",IF(I76&gt;=3,"HIGH",IF(I76=2,"WATCH","OK")))</f>
      </c>
    </row>
    <row r="77" spans="1:10" x14ac:dyDescent="0.25">
      <c r="A77" s="8"/>
      <c r="B77" s="9"/>
      <c r="C77" s="10"/>
      <c r="D77" s="11"/>
      <c r="E77" s="12"/>
      <c r="F77" s="13"/>
      <c r="G77" s="14">
        <f>IF(OR(B77="",Summary!$C$5=0),"",B77/Summary!$C$5)</f>
      </c>
      <c r="H77" s="15">
        <f>IF(OR(B77="",C77=""),"",B77*C77)</f>
      </c>
      <c r="I77" s="16">
        <f>IF(B77="","",IF(G77&gt;=0.1,2,IF(G77&gt;=0.05,1,0))+IF(E77="Single contact",1,0)+IF(N(D77)&lt;=6,IF(D77="",0,1),0)+IF(N(F77)&gt;0,1,0))</f>
      </c>
      <c r="J77" s="17">
        <f>IF(I77="","",IF(I77&gt;=3,"HIGH",IF(I77=2,"WATCH","OK")))</f>
      </c>
    </row>
    <row r="78" spans="1:10" x14ac:dyDescent="0.25">
      <c r="A78" s="8"/>
      <c r="B78" s="9"/>
      <c r="C78" s="10"/>
      <c r="D78" s="11"/>
      <c r="E78" s="12"/>
      <c r="F78" s="13"/>
      <c r="G78" s="18">
        <f>IF(OR(B78="",Summary!$C$5=0),"",B78/Summary!$C$5)</f>
      </c>
      <c r="H78" s="19">
        <f>IF(OR(B78="",C78=""),"",B78*C78)</f>
      </c>
      <c r="I78" s="20">
        <f>IF(B78="","",IF(G78&gt;=0.1,2,IF(G78&gt;=0.05,1,0))+IF(E78="Single contact",1,0)+IF(N(D78)&lt;=6,IF(D78="",0,1),0)+IF(N(F78)&gt;0,1,0))</f>
      </c>
      <c r="J78" s="21">
        <f>IF(I78="","",IF(I78&gt;=3,"HIGH",IF(I78=2,"WATCH","OK")))</f>
      </c>
    </row>
    <row r="79" spans="1:10" x14ac:dyDescent="0.25">
      <c r="A79" s="8"/>
      <c r="B79" s="9"/>
      <c r="C79" s="10"/>
      <c r="D79" s="11"/>
      <c r="E79" s="12"/>
      <c r="F79" s="13"/>
      <c r="G79" s="14">
        <f>IF(OR(B79="",Summary!$C$5=0),"",B79/Summary!$C$5)</f>
      </c>
      <c r="H79" s="15">
        <f>IF(OR(B79="",C79=""),"",B79*C79)</f>
      </c>
      <c r="I79" s="16">
        <f>IF(B79="","",IF(G79&gt;=0.1,2,IF(G79&gt;=0.05,1,0))+IF(E79="Single contact",1,0)+IF(N(D79)&lt;=6,IF(D79="",0,1),0)+IF(N(F79)&gt;0,1,0))</f>
      </c>
      <c r="J79" s="17">
        <f>IF(I79="","",IF(I79&gt;=3,"HIGH",IF(I79=2,"WATCH","OK")))</f>
      </c>
    </row>
    <row r="80" spans="1:10" x14ac:dyDescent="0.25">
      <c r="A80" s="8"/>
      <c r="B80" s="9"/>
      <c r="C80" s="10"/>
      <c r="D80" s="11"/>
      <c r="E80" s="12"/>
      <c r="F80" s="13"/>
      <c r="G80" s="18">
        <f>IF(OR(B80="",Summary!$C$5=0),"",B80/Summary!$C$5)</f>
      </c>
      <c r="H80" s="19">
        <f>IF(OR(B80="",C80=""),"",B80*C80)</f>
      </c>
      <c r="I80" s="20">
        <f>IF(B80="","",IF(G80&gt;=0.1,2,IF(G80&gt;=0.05,1,0))+IF(E80="Single contact",1,0)+IF(N(D80)&lt;=6,IF(D80="",0,1),0)+IF(N(F80)&gt;0,1,0))</f>
      </c>
      <c r="J80" s="21">
        <f>IF(I80="","",IF(I80&gt;=3,"HIGH",IF(I80=2,"WATCH","OK")))</f>
      </c>
    </row>
    <row r="81" spans="1:10" x14ac:dyDescent="0.25">
      <c r="A81" s="8"/>
      <c r="B81" s="9"/>
      <c r="C81" s="10"/>
      <c r="D81" s="11"/>
      <c r="E81" s="12"/>
      <c r="F81" s="13"/>
      <c r="G81" s="14">
        <f>IF(OR(B81="",Summary!$C$5=0),"",B81/Summary!$C$5)</f>
      </c>
      <c r="H81" s="15">
        <f>IF(OR(B81="",C81=""),"",B81*C81)</f>
      </c>
      <c r="I81" s="16">
        <f>IF(B81="","",IF(G81&gt;=0.1,2,IF(G81&gt;=0.05,1,0))+IF(E81="Single contact",1,0)+IF(N(D81)&lt;=6,IF(D81="",0,1),0)+IF(N(F81)&gt;0,1,0))</f>
      </c>
      <c r="J81" s="17">
        <f>IF(I81="","",IF(I81&gt;=3,"HIGH",IF(I81=2,"WATCH","OK")))</f>
      </c>
    </row>
    <row r="82" spans="1:10" x14ac:dyDescent="0.25">
      <c r="A82" s="8"/>
      <c r="B82" s="9"/>
      <c r="C82" s="10"/>
      <c r="D82" s="11"/>
      <c r="E82" s="12"/>
      <c r="F82" s="13"/>
      <c r="G82" s="18">
        <f>IF(OR(B82="",Summary!$C$5=0),"",B82/Summary!$C$5)</f>
      </c>
      <c r="H82" s="19">
        <f>IF(OR(B82="",C82=""),"",B82*C82)</f>
      </c>
      <c r="I82" s="20">
        <f>IF(B82="","",IF(G82&gt;=0.1,2,IF(G82&gt;=0.05,1,0))+IF(E82="Single contact",1,0)+IF(N(D82)&lt;=6,IF(D82="",0,1),0)+IF(N(F82)&gt;0,1,0))</f>
      </c>
      <c r="J82" s="21">
        <f>IF(I82="","",IF(I82&gt;=3,"HIGH",IF(I82=2,"WATCH","OK")))</f>
      </c>
    </row>
    <row r="83" spans="1:10" x14ac:dyDescent="0.25">
      <c r="A83" s="8"/>
      <c r="B83" s="9"/>
      <c r="C83" s="10"/>
      <c r="D83" s="11"/>
      <c r="E83" s="12"/>
      <c r="F83" s="13"/>
      <c r="G83" s="14">
        <f>IF(OR(B83="",Summary!$C$5=0),"",B83/Summary!$C$5)</f>
      </c>
      <c r="H83" s="15">
        <f>IF(OR(B83="",C83=""),"",B83*C83)</f>
      </c>
      <c r="I83" s="16">
        <f>IF(B83="","",IF(G83&gt;=0.1,2,IF(G83&gt;=0.05,1,0))+IF(E83="Single contact",1,0)+IF(N(D83)&lt;=6,IF(D83="",0,1),0)+IF(N(F83)&gt;0,1,0))</f>
      </c>
      <c r="J83" s="17">
        <f>IF(I83="","",IF(I83&gt;=3,"HIGH",IF(I83=2,"WATCH","OK")))</f>
      </c>
    </row>
    <row r="84" spans="1:10" x14ac:dyDescent="0.25">
      <c r="A84" s="8"/>
      <c r="B84" s="9"/>
      <c r="C84" s="10"/>
      <c r="D84" s="11"/>
      <c r="E84" s="12"/>
      <c r="F84" s="13"/>
      <c r="G84" s="18">
        <f>IF(OR(B84="",Summary!$C$5=0),"",B84/Summary!$C$5)</f>
      </c>
      <c r="H84" s="19">
        <f>IF(OR(B84="",C84=""),"",B84*C84)</f>
      </c>
      <c r="I84" s="20">
        <f>IF(B84="","",IF(G84&gt;=0.1,2,IF(G84&gt;=0.05,1,0))+IF(E84="Single contact",1,0)+IF(N(D84)&lt;=6,IF(D84="",0,1),0)+IF(N(F84)&gt;0,1,0))</f>
      </c>
      <c r="J84" s="21">
        <f>IF(I84="","",IF(I84&gt;=3,"HIGH",IF(I84=2,"WATCH","OK")))</f>
      </c>
    </row>
    <row r="85" spans="1:10" x14ac:dyDescent="0.25">
      <c r="A85" s="8"/>
      <c r="B85" s="9"/>
      <c r="C85" s="10"/>
      <c r="D85" s="11"/>
      <c r="E85" s="12"/>
      <c r="F85" s="13"/>
      <c r="G85" s="14">
        <f>IF(OR(B85="",Summary!$C$5=0),"",B85/Summary!$C$5)</f>
      </c>
      <c r="H85" s="15">
        <f>IF(OR(B85="",C85=""),"",B85*C85)</f>
      </c>
      <c r="I85" s="16">
        <f>IF(B85="","",IF(G85&gt;=0.1,2,IF(G85&gt;=0.05,1,0))+IF(E85="Single contact",1,0)+IF(N(D85)&lt;=6,IF(D85="",0,1),0)+IF(N(F85)&gt;0,1,0))</f>
      </c>
      <c r="J85" s="17">
        <f>IF(I85="","",IF(I85&gt;=3,"HIGH",IF(I85=2,"WATCH","OK")))</f>
      </c>
    </row>
    <row r="86" spans="1:10" x14ac:dyDescent="0.25">
      <c r="A86" s="8"/>
      <c r="B86" s="9"/>
      <c r="C86" s="10"/>
      <c r="D86" s="11"/>
      <c r="E86" s="12"/>
      <c r="F86" s="13"/>
      <c r="G86" s="18">
        <f>IF(OR(B86="",Summary!$C$5=0),"",B86/Summary!$C$5)</f>
      </c>
      <c r="H86" s="19">
        <f>IF(OR(B86="",C86=""),"",B86*C86)</f>
      </c>
      <c r="I86" s="20">
        <f>IF(B86="","",IF(G86&gt;=0.1,2,IF(G86&gt;=0.05,1,0))+IF(E86="Single contact",1,0)+IF(N(D86)&lt;=6,IF(D86="",0,1),0)+IF(N(F86)&gt;0,1,0))</f>
      </c>
      <c r="J86" s="21">
        <f>IF(I86="","",IF(I86&gt;=3,"HIGH",IF(I86=2,"WATCH","OK")))</f>
      </c>
    </row>
    <row r="87" spans="1:10" x14ac:dyDescent="0.25">
      <c r="A87" s="8"/>
      <c r="B87" s="9"/>
      <c r="C87" s="10"/>
      <c r="D87" s="11"/>
      <c r="E87" s="12"/>
      <c r="F87" s="13"/>
      <c r="G87" s="14">
        <f>IF(OR(B87="",Summary!$C$5=0),"",B87/Summary!$C$5)</f>
      </c>
      <c r="H87" s="15">
        <f>IF(OR(B87="",C87=""),"",B87*C87)</f>
      </c>
      <c r="I87" s="16">
        <f>IF(B87="","",IF(G87&gt;=0.1,2,IF(G87&gt;=0.05,1,0))+IF(E87="Single contact",1,0)+IF(N(D87)&lt;=6,IF(D87="",0,1),0)+IF(N(F87)&gt;0,1,0))</f>
      </c>
      <c r="J87" s="17">
        <f>IF(I87="","",IF(I87&gt;=3,"HIGH",IF(I87=2,"WATCH","OK")))</f>
      </c>
    </row>
    <row r="88" spans="1:10" x14ac:dyDescent="0.25">
      <c r="A88" s="8"/>
      <c r="B88" s="9"/>
      <c r="C88" s="10"/>
      <c r="D88" s="11"/>
      <c r="E88" s="12"/>
      <c r="F88" s="13"/>
      <c r="G88" s="18">
        <f>IF(OR(B88="",Summary!$C$5=0),"",B88/Summary!$C$5)</f>
      </c>
      <c r="H88" s="19">
        <f>IF(OR(B88="",C88=""),"",B88*C88)</f>
      </c>
      <c r="I88" s="20">
        <f>IF(B88="","",IF(G88&gt;=0.1,2,IF(G88&gt;=0.05,1,0))+IF(E88="Single contact",1,0)+IF(N(D88)&lt;=6,IF(D88="",0,1),0)+IF(N(F88)&gt;0,1,0))</f>
      </c>
      <c r="J88" s="21">
        <f>IF(I88="","",IF(I88&gt;=3,"HIGH",IF(I88=2,"WATCH","OK")))</f>
      </c>
    </row>
    <row r="89" spans="1:10" x14ac:dyDescent="0.25">
      <c r="A89" s="8"/>
      <c r="B89" s="9"/>
      <c r="C89" s="10"/>
      <c r="D89" s="11"/>
      <c r="E89" s="12"/>
      <c r="F89" s="13"/>
      <c r="G89" s="14">
        <f>IF(OR(B89="",Summary!$C$5=0),"",B89/Summary!$C$5)</f>
      </c>
      <c r="H89" s="15">
        <f>IF(OR(B89="",C89=""),"",B89*C89)</f>
      </c>
      <c r="I89" s="16">
        <f>IF(B89="","",IF(G89&gt;=0.1,2,IF(G89&gt;=0.05,1,0))+IF(E89="Single contact",1,0)+IF(N(D89)&lt;=6,IF(D89="",0,1),0)+IF(N(F89)&gt;0,1,0))</f>
      </c>
      <c r="J89" s="17">
        <f>IF(I89="","",IF(I89&gt;=3,"HIGH",IF(I89=2,"WATCH","OK")))</f>
      </c>
    </row>
    <row r="90" spans="1:10" x14ac:dyDescent="0.25">
      <c r="A90" s="8"/>
      <c r="B90" s="9"/>
      <c r="C90" s="10"/>
      <c r="D90" s="11"/>
      <c r="E90" s="12"/>
      <c r="F90" s="13"/>
      <c r="G90" s="18">
        <f>IF(OR(B90="",Summary!$C$5=0),"",B90/Summary!$C$5)</f>
      </c>
      <c r="H90" s="19">
        <f>IF(OR(B90="",C90=""),"",B90*C90)</f>
      </c>
      <c r="I90" s="20">
        <f>IF(B90="","",IF(G90&gt;=0.1,2,IF(G90&gt;=0.05,1,0))+IF(E90="Single contact",1,0)+IF(N(D90)&lt;=6,IF(D90="",0,1),0)+IF(N(F90)&gt;0,1,0))</f>
      </c>
      <c r="J90" s="21">
        <f>IF(I90="","",IF(I90&gt;=3,"HIGH",IF(I90=2,"WATCH","OK")))</f>
      </c>
    </row>
    <row r="91" spans="1:10" x14ac:dyDescent="0.25">
      <c r="A91" s="8"/>
      <c r="B91" s="9"/>
      <c r="C91" s="10"/>
      <c r="D91" s="11"/>
      <c r="E91" s="12"/>
      <c r="F91" s="13"/>
      <c r="G91" s="14">
        <f>IF(OR(B91="",Summary!$C$5=0),"",B91/Summary!$C$5)</f>
      </c>
      <c r="H91" s="15">
        <f>IF(OR(B91="",C91=""),"",B91*C91)</f>
      </c>
      <c r="I91" s="16">
        <f>IF(B91="","",IF(G91&gt;=0.1,2,IF(G91&gt;=0.05,1,0))+IF(E91="Single contact",1,0)+IF(N(D91)&lt;=6,IF(D91="",0,1),0)+IF(N(F91)&gt;0,1,0))</f>
      </c>
      <c r="J91" s="17">
        <f>IF(I91="","",IF(I91&gt;=3,"HIGH",IF(I91=2,"WATCH","OK")))</f>
      </c>
    </row>
    <row r="92" spans="1:10" x14ac:dyDescent="0.25">
      <c r="A92" s="8"/>
      <c r="B92" s="9"/>
      <c r="C92" s="10"/>
      <c r="D92" s="11"/>
      <c r="E92" s="12"/>
      <c r="F92" s="13"/>
      <c r="G92" s="18">
        <f>IF(OR(B92="",Summary!$C$5=0),"",B92/Summary!$C$5)</f>
      </c>
      <c r="H92" s="19">
        <f>IF(OR(B92="",C92=""),"",B92*C92)</f>
      </c>
      <c r="I92" s="20">
        <f>IF(B92="","",IF(G92&gt;=0.1,2,IF(G92&gt;=0.05,1,0))+IF(E92="Single contact",1,0)+IF(N(D92)&lt;=6,IF(D92="",0,1),0)+IF(N(F92)&gt;0,1,0))</f>
      </c>
      <c r="J92" s="21">
        <f>IF(I92="","",IF(I92&gt;=3,"HIGH",IF(I92=2,"WATCH","OK")))</f>
      </c>
    </row>
    <row r="93" spans="1:10" x14ac:dyDescent="0.25">
      <c r="A93" s="8"/>
      <c r="B93" s="9"/>
      <c r="C93" s="10"/>
      <c r="D93" s="11"/>
      <c r="E93" s="12"/>
      <c r="F93" s="13"/>
      <c r="G93" s="14">
        <f>IF(OR(B93="",Summary!$C$5=0),"",B93/Summary!$C$5)</f>
      </c>
      <c r="H93" s="15">
        <f>IF(OR(B93="",C93=""),"",B93*C93)</f>
      </c>
      <c r="I93" s="16">
        <f>IF(B93="","",IF(G93&gt;=0.1,2,IF(G93&gt;=0.05,1,0))+IF(E93="Single contact",1,0)+IF(N(D93)&lt;=6,IF(D93="",0,1),0)+IF(N(F93)&gt;0,1,0))</f>
      </c>
      <c r="J93" s="17">
        <f>IF(I93="","",IF(I93&gt;=3,"HIGH",IF(I93=2,"WATCH","OK")))</f>
      </c>
    </row>
    <row r="94" spans="1:10" x14ac:dyDescent="0.25">
      <c r="A94" s="8"/>
      <c r="B94" s="9"/>
      <c r="C94" s="10"/>
      <c r="D94" s="11"/>
      <c r="E94" s="12"/>
      <c r="F94" s="13"/>
      <c r="G94" s="18">
        <f>IF(OR(B94="",Summary!$C$5=0),"",B94/Summary!$C$5)</f>
      </c>
      <c r="H94" s="19">
        <f>IF(OR(B94="",C94=""),"",B94*C94)</f>
      </c>
      <c r="I94" s="20">
        <f>IF(B94="","",IF(G94&gt;=0.1,2,IF(G94&gt;=0.05,1,0))+IF(E94="Single contact",1,0)+IF(N(D94)&lt;=6,IF(D94="",0,1),0)+IF(N(F94)&gt;0,1,0))</f>
      </c>
      <c r="J94" s="21">
        <f>IF(I94="","",IF(I94&gt;=3,"HIGH",IF(I94=2,"WATCH","OK")))</f>
      </c>
    </row>
    <row r="95" spans="1:10" x14ac:dyDescent="0.25">
      <c r="A95" s="8"/>
      <c r="B95" s="9"/>
      <c r="C95" s="10"/>
      <c r="D95" s="11"/>
      <c r="E95" s="12"/>
      <c r="F95" s="13"/>
      <c r="G95" s="14">
        <f>IF(OR(B95="",Summary!$C$5=0),"",B95/Summary!$C$5)</f>
      </c>
      <c r="H95" s="15">
        <f>IF(OR(B95="",C95=""),"",B95*C95)</f>
      </c>
      <c r="I95" s="16">
        <f>IF(B95="","",IF(G95&gt;=0.1,2,IF(G95&gt;=0.05,1,0))+IF(E95="Single contact",1,0)+IF(N(D95)&lt;=6,IF(D95="",0,1),0)+IF(N(F95)&gt;0,1,0))</f>
      </c>
      <c r="J95" s="17">
        <f>IF(I95="","",IF(I95&gt;=3,"HIGH",IF(I95=2,"WATCH","OK")))</f>
      </c>
    </row>
    <row r="96" spans="1:10" x14ac:dyDescent="0.25">
      <c r="A96" s="8"/>
      <c r="B96" s="9"/>
      <c r="C96" s="10"/>
      <c r="D96" s="11"/>
      <c r="E96" s="12"/>
      <c r="F96" s="13"/>
      <c r="G96" s="18">
        <f>IF(OR(B96="",Summary!$C$5=0),"",B96/Summary!$C$5)</f>
      </c>
      <c r="H96" s="19">
        <f>IF(OR(B96="",C96=""),"",B96*C96)</f>
      </c>
      <c r="I96" s="20">
        <f>IF(B96="","",IF(G96&gt;=0.1,2,IF(G96&gt;=0.05,1,0))+IF(E96="Single contact",1,0)+IF(N(D96)&lt;=6,IF(D96="",0,1),0)+IF(N(F96)&gt;0,1,0))</f>
      </c>
      <c r="J96" s="21">
        <f>IF(I96="","",IF(I96&gt;=3,"HIGH",IF(I96=2,"WATCH","OK")))</f>
      </c>
    </row>
    <row r="97" spans="1:10" x14ac:dyDescent="0.25">
      <c r="A97" s="8"/>
      <c r="B97" s="9"/>
      <c r="C97" s="10"/>
      <c r="D97" s="11"/>
      <c r="E97" s="12"/>
      <c r="F97" s="13"/>
      <c r="G97" s="14">
        <f>IF(OR(B97="",Summary!$C$5=0),"",B97/Summary!$C$5)</f>
      </c>
      <c r="H97" s="15">
        <f>IF(OR(B97="",C97=""),"",B97*C97)</f>
      </c>
      <c r="I97" s="16">
        <f>IF(B97="","",IF(G97&gt;=0.1,2,IF(G97&gt;=0.05,1,0))+IF(E97="Single contact",1,0)+IF(N(D97)&lt;=6,IF(D97="",0,1),0)+IF(N(F97)&gt;0,1,0))</f>
      </c>
      <c r="J97" s="17">
        <f>IF(I97="","",IF(I97&gt;=3,"HIGH",IF(I97=2,"WATCH","OK")))</f>
      </c>
    </row>
    <row r="98" spans="1:10" x14ac:dyDescent="0.25">
      <c r="A98" s="8"/>
      <c r="B98" s="9"/>
      <c r="C98" s="10"/>
      <c r="D98" s="11"/>
      <c r="E98" s="12"/>
      <c r="F98" s="13"/>
      <c r="G98" s="18">
        <f>IF(OR(B98="",Summary!$C$5=0),"",B98/Summary!$C$5)</f>
      </c>
      <c r="H98" s="19">
        <f>IF(OR(B98="",C98=""),"",B98*C98)</f>
      </c>
      <c r="I98" s="20">
        <f>IF(B98="","",IF(G98&gt;=0.1,2,IF(G98&gt;=0.05,1,0))+IF(E98="Single contact",1,0)+IF(N(D98)&lt;=6,IF(D98="",0,1),0)+IF(N(F98)&gt;0,1,0))</f>
      </c>
      <c r="J98" s="21">
        <f>IF(I98="","",IF(I98&gt;=3,"HIGH",IF(I98=2,"WATCH","OK")))</f>
      </c>
    </row>
    <row r="99" spans="1:10" x14ac:dyDescent="0.25">
      <c r="A99" s="8"/>
      <c r="B99" s="9"/>
      <c r="C99" s="10"/>
      <c r="D99" s="11"/>
      <c r="E99" s="12"/>
      <c r="F99" s="13"/>
      <c r="G99" s="14">
        <f>IF(OR(B99="",Summary!$C$5=0),"",B99/Summary!$C$5)</f>
      </c>
      <c r="H99" s="15">
        <f>IF(OR(B99="",C99=""),"",B99*C99)</f>
      </c>
      <c r="I99" s="16">
        <f>IF(B99="","",IF(G99&gt;=0.1,2,IF(G99&gt;=0.05,1,0))+IF(E99="Single contact",1,0)+IF(N(D99)&lt;=6,IF(D99="",0,1),0)+IF(N(F99)&gt;0,1,0))</f>
      </c>
      <c r="J99" s="17">
        <f>IF(I99="","",IF(I99&gt;=3,"HIGH",IF(I99=2,"WATCH","OK")))</f>
      </c>
    </row>
    <row r="100" spans="1:10" x14ac:dyDescent="0.25">
      <c r="A100" s="8"/>
      <c r="B100" s="9"/>
      <c r="C100" s="10"/>
      <c r="D100" s="11"/>
      <c r="E100" s="12"/>
      <c r="F100" s="13"/>
      <c r="G100" s="18">
        <f>IF(OR(B100="",Summary!$C$5=0),"",B100/Summary!$C$5)</f>
      </c>
      <c r="H100" s="19">
        <f>IF(OR(B100="",C100=""),"",B100*C100)</f>
      </c>
      <c r="I100" s="20">
        <f>IF(B100="","",IF(G100&gt;=0.1,2,IF(G100&gt;=0.05,1,0))+IF(E100="Single contact",1,0)+IF(N(D100)&lt;=6,IF(D100="",0,1),0)+IF(N(F100)&gt;0,1,0))</f>
      </c>
      <c r="J100" s="21">
        <f>IF(I100="","",IF(I100&gt;=3,"HIGH",IF(I100=2,"WATCH","OK")))</f>
      </c>
    </row>
    <row r="101" spans="1:10" x14ac:dyDescent="0.25">
      <c r="A101" s="8"/>
      <c r="B101" s="9"/>
      <c r="C101" s="10"/>
      <c r="D101" s="11"/>
      <c r="E101" s="12"/>
      <c r="F101" s="13"/>
      <c r="G101" s="14">
        <f>IF(OR(B101="",Summary!$C$5=0),"",B101/Summary!$C$5)</f>
      </c>
      <c r="H101" s="15">
        <f>IF(OR(B101="",C101=""),"",B101*C101)</f>
      </c>
      <c r="I101" s="16">
        <f>IF(B101="","",IF(G101&gt;=0.1,2,IF(G101&gt;=0.05,1,0))+IF(E101="Single contact",1,0)+IF(N(D101)&lt;=6,IF(D101="",0,1),0)+IF(N(F101)&gt;0,1,0))</f>
      </c>
      <c r="J101" s="17">
        <f>IF(I101="","",IF(I101&gt;=3,"HIGH",IF(I101=2,"WATCH","OK")))</f>
      </c>
    </row>
    <row r="102" spans="1:10" x14ac:dyDescent="0.25">
      <c r="A102" s="8"/>
      <c r="B102" s="9"/>
      <c r="C102" s="10"/>
      <c r="D102" s="11"/>
      <c r="E102" s="12"/>
      <c r="F102" s="13"/>
      <c r="G102" s="18">
        <f>IF(OR(B102="",Summary!$C$5=0),"",B102/Summary!$C$5)</f>
      </c>
      <c r="H102" s="19">
        <f>IF(OR(B102="",C102=""),"",B102*C102)</f>
      </c>
      <c r="I102" s="20">
        <f>IF(B102="","",IF(G102&gt;=0.1,2,IF(G102&gt;=0.05,1,0))+IF(E102="Single contact",1,0)+IF(N(D102)&lt;=6,IF(D102="",0,1),0)+IF(N(F102)&gt;0,1,0))</f>
      </c>
      <c r="J102" s="21">
        <f>IF(I102="","",IF(I102&gt;=3,"HIGH",IF(I102=2,"WATCH","OK")))</f>
      </c>
    </row>
    <row r="103" spans="1:10" x14ac:dyDescent="0.25">
      <c r="A103" s="8"/>
      <c r="B103" s="9"/>
      <c r="C103" s="10"/>
      <c r="D103" s="11"/>
      <c r="E103" s="12"/>
      <c r="F103" s="13"/>
      <c r="G103" s="14">
        <f>IF(OR(B103="",Summary!$C$5=0),"",B103/Summary!$C$5)</f>
      </c>
      <c r="H103" s="15">
        <f>IF(OR(B103="",C103=""),"",B103*C103)</f>
      </c>
      <c r="I103" s="16">
        <f>IF(B103="","",IF(G103&gt;=0.1,2,IF(G103&gt;=0.05,1,0))+IF(E103="Single contact",1,0)+IF(N(D103)&lt;=6,IF(D103="",0,1),0)+IF(N(F103)&gt;0,1,0))</f>
      </c>
      <c r="J103" s="17">
        <f>IF(I103="","",IF(I103&gt;=3,"HIGH",IF(I103=2,"WATCH","OK")))</f>
      </c>
    </row>
    <row r="104" spans="1:10" x14ac:dyDescent="0.25">
      <c r="A104" s="8"/>
      <c r="B104" s="9"/>
      <c r="C104" s="10"/>
      <c r="D104" s="11"/>
      <c r="E104" s="12"/>
      <c r="F104" s="13"/>
      <c r="G104" s="18">
        <f>IF(OR(B104="",Summary!$C$5=0),"",B104/Summary!$C$5)</f>
      </c>
      <c r="H104" s="19">
        <f>IF(OR(B104="",C104=""),"",B104*C104)</f>
      </c>
      <c r="I104" s="20">
        <f>IF(B104="","",IF(G104&gt;=0.1,2,IF(G104&gt;=0.05,1,0))+IF(E104="Single contact",1,0)+IF(N(D104)&lt;=6,IF(D104="",0,1),0)+IF(N(F104)&gt;0,1,0))</f>
      </c>
      <c r="J104" s="21">
        <f>IF(I104="","",IF(I104&gt;=3,"HIGH",IF(I104=2,"WATCH","OK")))</f>
      </c>
    </row>
  </sheetData>
  <mergeCells count="1">
    <mergeCell ref="A1:J1"/>
  </mergeCells>
  <conditionalFormatting sqref="J5:J104">
    <cfRule type="containsText" dxfId="0" priority="1">
      <formula>NOT(ISERROR(SEARCH("HIGH",J5)))</formula>
    </cfRule>
    <cfRule type="containsText" dxfId="1" priority="2">
      <formula>NOT(ISERROR(SEARCH("WATCH",J5)))</formula>
    </cfRule>
    <cfRule type="containsText" dxfId="2" priority="3">
      <formula>NOT(ISERROR(SEARCH("OK",J5)))</formula>
    </cfRule>
  </conditionalFormatting>
  <dataValidations count="2">
    <dataValidation type="list" allowBlank="1" sqref="E10:E104">
      <formula1>"Multi-level,Single contact"</formula1>
    </dataValidation>
    <dataValidation type="list" allowBlank="1" sqref="E5:E104">
      <formula1>"Multi-level,Single contact"</formula1>
    </dataValidation>
  </dataValidations>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owGridLines="0"/>
  </sheetViews>
  <sheetFormatPr defaultRowHeight="15" outlineLevelRow="0" outlineLevelCol="0" x14ac:dyDescent="55"/>
  <cols>
    <col min="1" max="1" width="3" customWidth="1"/>
    <col min="2" max="2" width="38" customWidth="1"/>
    <col min="3" max="3" width="16" customWidth="1"/>
    <col min="4" max="4" width="46" customWidth="1"/>
    <col min="8" max="8" width="9" hidden="1" customWidth="1"/>
  </cols>
  <sheetData>
    <row r="1" ht="56" customHeight="1" spans="1:4" x14ac:dyDescent="0.25">
      <c r="A1" s="4" t="s">
        <v>48</v>
      </c>
      <c r="B1" s="4"/>
      <c r="C1" s="4"/>
      <c r="D1" s="4"/>
    </row>
    <row r="2" spans="2:4" x14ac:dyDescent="0.25">
      <c r="B2" s="5" t="s">
        <v>49</v>
      </c>
      <c r="C2" s="5"/>
      <c r="D2" s="5"/>
    </row>
    <row r="5" ht="20" customHeight="1" spans="2:8" x14ac:dyDescent="0.25">
      <c r="B5" s="22" t="s">
        <v>50</v>
      </c>
      <c r="C5" s="23">
        <f>SUM(Customers!B5:B104)</f>
      </c>
      <c r="H5" s="24">
        <f>IFERROR(LARGE(Customers!B5:B104,1),0)</f>
      </c>
    </row>
    <row r="6" ht="20" customHeight="1" spans="2:8" x14ac:dyDescent="0.25">
      <c r="B6" s="22" t="s">
        <v>51</v>
      </c>
      <c r="C6" s="25">
        <f>IF(C5=0,0,H5/C5)</f>
      </c>
      <c r="D6" s="26" t="s">
        <v>52</v>
      </c>
      <c r="H6" s="24">
        <f>IFERROR(LARGE(Customers!B5:B104,2),0)</f>
      </c>
    </row>
    <row r="7" ht="20" customHeight="1" spans="2:8" x14ac:dyDescent="0.25">
      <c r="B7" s="22" t="s">
        <v>53</v>
      </c>
      <c r="C7" s="25">
        <f>IF(C5=0,0,SUM(H5:H9)/C5)</f>
      </c>
      <c r="H7" s="24">
        <f>IFERROR(LARGE(Customers!B5:B104,3),0)</f>
      </c>
    </row>
    <row r="8" ht="20" customHeight="1" spans="2:8" x14ac:dyDescent="0.25">
      <c r="B8" s="27" t="s">
        <v>54</v>
      </c>
      <c r="C8" s="28">
        <f>IF(C5=0,0,SUM(H5:H14)/C5)</f>
      </c>
      <c r="D8" s="26" t="s">
        <v>55</v>
      </c>
      <c r="H8" s="24">
        <f>IFERROR(LARGE(Customers!B5:B104,4),0)</f>
      </c>
    </row>
    <row r="9" ht="20" customHeight="1" spans="2:8" x14ac:dyDescent="0.25">
      <c r="B9" s="22" t="s">
        <v>56</v>
      </c>
      <c r="C9" s="29">
        <f>SUMPRODUCT(Customers!G5:G104,Customers!G5:G104)*10000</f>
      </c>
      <c r="D9" s="26" t="s">
        <v>57</v>
      </c>
      <c r="H9" s="24">
        <f>IFERROR(LARGE(Customers!B5:B104,5),0)</f>
      </c>
    </row>
    <row r="10" spans="8:8" x14ac:dyDescent="0.25">
      <c r="H10" s="24">
        <f>IFERROR(LARGE(Customers!B5:B104,6),0)</f>
      </c>
    </row>
    <row r="11" ht="20" customHeight="1" spans="2:8" x14ac:dyDescent="0.25">
      <c r="B11" s="22" t="s">
        <v>58</v>
      </c>
      <c r="C11" s="30">
        <f>COUNTIF(Customers!J5:J104,"HIGH")</f>
      </c>
      <c r="H11" s="24">
        <f>IFERROR(LARGE(Customers!B5:B104,7),0)</f>
      </c>
    </row>
    <row r="12" ht="20" customHeight="1" spans="2:8" x14ac:dyDescent="0.25">
      <c r="B12" s="22" t="s">
        <v>59</v>
      </c>
      <c r="C12" s="30">
        <f>COUNTIF(Customers!J5:J104,"WATCH")</f>
      </c>
      <c r="H12" s="24">
        <f>IFERROR(LARGE(Customers!B5:B104,8),0)</f>
      </c>
    </row>
    <row r="13" ht="20" customHeight="1" spans="2:8" x14ac:dyDescent="0.25">
      <c r="B13" s="22" t="s">
        <v>60</v>
      </c>
      <c r="C13" s="23">
        <f>SUMIFS(Customers!B5:B104,Customers!J5:J104,"HIGH")</f>
      </c>
      <c r="H13" s="24">
        <f>IFERROR(LARGE(Customers!B5:B104,9),0)</f>
      </c>
    </row>
    <row r="14" ht="24" customHeight="1" spans="2:8" x14ac:dyDescent="0.25">
      <c r="B14" s="31" t="s">
        <v>61</v>
      </c>
      <c r="C14" s="32">
        <f>SUMIFS(Customers!H5:H104,Customers!J5:J104,"HIGH")</f>
      </c>
      <c r="D14" s="33" t="s">
        <v>62</v>
      </c>
      <c r="H14" s="24">
        <f>IFERROR(LARGE(Customers!B5:B104,10),0)</f>
      </c>
    </row>
    <row r="16" spans="2:4" x14ac:dyDescent="0.25">
      <c r="B16" s="34" t="s">
        <v>63</v>
      </c>
      <c r="C16" s="34"/>
      <c r="D16" s="34"/>
    </row>
    <row r="17" spans="2:4" x14ac:dyDescent="0.25">
      <c r="B17" s="34"/>
      <c r="C17" s="34"/>
      <c r="D17" s="34"/>
    </row>
  </sheetData>
  <mergeCells count="3">
    <mergeCell ref="A1:D1"/>
    <mergeCell ref="B2:D2"/>
    <mergeCell ref="B16:D17"/>
  </mergeCells>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Customers</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2026-07-19T12:56:37Z</dcterms:created>
  <dcterms:modified xsi:type="dcterms:W3CDTF">2026-07-19T12:56:37Z</dcterms:modified>
</cp:coreProperties>
</file>