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Projects" state="visible" r:id="rId5"/>
  </sheets>
  <calcPr calcId="171027" fullCalcOnLoad="1"/>
</workbook>
</file>

<file path=xl/sharedStrings.xml><?xml version="1.0" encoding="utf-8"?>
<sst xmlns="http://schemas.openxmlformats.org/spreadsheetml/2006/main" count="58" uniqueCount="47">
  <si>
    <t>CAPEX ROI &amp; PROJECT RANKING</t>
  </si>
  <si>
    <t>What this is</t>
  </si>
  <si>
    <t>Capital requests arrive one at a time, each with a champion, and the loudest one wins. This register makes them compete on the same page: payback, NPV at your hurdle rate, and a clears-the-hurdle verdict per project, then a funding block that keeps the chosen set inside the budget.</t>
  </si>
  <si>
    <t>Yellow cells are inputs. Set the hurdle rate and the budget once; each project needs four numbers: capex, annual cash benefit, life, and your funding call.</t>
  </si>
  <si>
    <t>The rules the register enforces</t>
  </si>
  <si>
    <t>1.  Benefits are cash, not adjectives. If a project's saving cannot be named as dollars per year, it is not ready for this page.</t>
  </si>
  <si>
    <t>2.  Maintenance and safety projects carry their honest negative NPV. They are funded for risk, not return; do not launder them with invented savings, and do not let them crowd the return projects out of the math.</t>
  </si>
  <si>
    <t>3.  Work down the NPV column, not the request list. The best portfolio is usually several small cost-out projects, not one large monument.</t>
  </si>
  <si>
    <t>4.  The budget line is a constraint, not a suggestion. When the funded set goes over, something comes out; the block turns red until it does.</t>
  </si>
  <si>
    <t>Reading the example</t>
  </si>
  <si>
    <t>The example funds five projects for $1,175,000 against a $1,200,000 budget: four cost-out projects that clear the 10% hurdle by a wide margin, and one roof that clears nothing and is funded anyway, honestly, at its negative NPV. The two growth projects wait not because they are bad but because the cost-out set beats them at today's constraint.</t>
  </si>
  <si>
    <t>Where it leads</t>
  </si>
  <si>
    <t>The EBITDA a funded project promises should land in the Value Creation Plan Tracker, where it stays a forecast until the P&amp;L proves it twice. The cash the portfolio needs has to clear the 13-week forecast and the Debt Capacity workbook first. All free at helm-advisory.com/resources; if the capital plan and the balance sheet disagree, that is a conversation: helm-advisory.com.</t>
  </si>
  <si>
    <t>MAKE CAPITAL COMPETE</t>
  </si>
  <si>
    <t>THE GROUND RULES</t>
  </si>
  <si>
    <t>Hurdle rate (your cost of capital plus honesty)</t>
  </si>
  <si>
    <t>Capex budget for the cycle</t>
  </si>
  <si>
    <t>Project</t>
  </si>
  <si>
    <t>Category</t>
  </si>
  <si>
    <t>Capex</t>
  </si>
  <si>
    <t>Annual cash benefit</t>
  </si>
  <si>
    <t>Life (yrs)</t>
  </si>
  <si>
    <t>Payback (yrs)</t>
  </si>
  <si>
    <t>NPV at hurdle</t>
  </si>
  <si>
    <t>Clears?</t>
  </si>
  <si>
    <t>Fund? (Y/N)</t>
  </si>
  <si>
    <t>CNC machine replacement (cell 2)</t>
  </si>
  <si>
    <t>Cost-out</t>
  </si>
  <si>
    <t>Y</t>
  </si>
  <si>
    <t>Warehouse racking and layout rework</t>
  </si>
  <si>
    <t>Fleet telematics and routing</t>
  </si>
  <si>
    <t>Three service vans (new territory)</t>
  </si>
  <si>
    <t>Growth</t>
  </si>
  <si>
    <t>N</t>
  </si>
  <si>
    <t>ERP inventory module</t>
  </si>
  <si>
    <t>Roof replacement, plant 2</t>
  </si>
  <si>
    <t>Maintenance</t>
  </si>
  <si>
    <t>Compressor heat recovery</t>
  </si>
  <si>
    <t>Second-shift tooling package</t>
  </si>
  <si>
    <t>THE FUNDING BLOCK</t>
  </si>
  <si>
    <t>Capex requested, all projects</t>
  </si>
  <si>
    <t>Capex funded (Fund? = Y)</t>
  </si>
  <si>
    <t>Budget remaining</t>
  </si>
  <si>
    <t>NPV of the funded set</t>
  </si>
  <si>
    <t>Annual cash benefit of the funded set</t>
  </si>
  <si>
    <t>Budget check</t>
  </si>
  <si>
    <t>Work down the NPV column, fund until the budget line, and carry the must-do maintenance at its honest negative number. The funded set's benefit belongs in the VCP tracker next, where it stays a forecast until the P&amp;L proves it twice.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</si>
</sst>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Red]($#,##0)"/>
    <numFmt numFmtId="166" formatCode="0.0"/>
  </numFmts>
  <fonts count="12" x14ac:knownFonts="1">
    <font>
      <color theme="1"/>
      <family val="2"/>
      <scheme val="minor"/>
      <sz val="11"/>
      <name val="Calibri"/>
    </font>
    <font>
      <b/>
      <color rgb="FFFFFFFF"/>
      <sz val="16"/>
      <name val="Calibri"/>
    </font>
    <font>
      <b/>
      <color rgb="FF042C53"/>
      <sz val="13"/>
      <name val="Calibri"/>
    </font>
    <font>
      <color rgb="FF1F2D3A"/>
      <sz val="11"/>
      <name val="Calibri"/>
    </font>
    <font>
      <b/>
      <color rgb="FFFFFFFF"/>
      <sz val="14"/>
      <name val="Calibri"/>
    </font>
    <font>
      <b/>
      <color rgb="FF042C53"/>
      <sz val="11"/>
      <name val="Calibri"/>
    </font>
    <font>
      <b/>
      <color rgb="FF042C53"/>
      <sz val="9.5"/>
      <name val="Calibri"/>
    </font>
    <font>
      <color rgb="FF5A6B7A"/>
      <sz val="9.5"/>
      <name val="Calibri"/>
    </font>
    <font>
      <b/>
      <color rgb="FF1F2D3A"/>
      <sz val="10"/>
      <name val="Calibri"/>
    </font>
    <font>
      <b/>
      <color rgb="FF1F2D3A"/>
      <sz val="11"/>
      <name val="Calibri"/>
    </font>
    <font>
      <b/>
      <color rgb="FF1F2D3A"/>
      <sz val="10.5"/>
      <name val="Calibri"/>
    </font>
    <font>
      <i/>
      <color rgb="FF5A6B7A"/>
      <sz val="9"/>
      <name val="Calibri"/>
    </font>
  </fonts>
  <fills count="5">
    <fill>
      <patternFill patternType="none"/>
    </fill>
    <fill>
      <patternFill patternType="gray125"/>
    </fill>
    <fill>
      <patternFill patternType="solid">
        <fgColor rgb="FF042C53"/>
      </patternFill>
    </fill>
    <fill>
      <patternFill patternType="solid">
        <fgColor rgb="FFFFF2CC"/>
      </patternFill>
    </fill>
    <fill>
      <patternFill patternType="solid">
        <fgColor rgb="FFEAF2FA"/>
      </patternFill>
    </fill>
  </fills>
  <borders count="3">
    <border>
      <left/>
      <right/>
      <top/>
      <bottom/>
      <diagonal/>
    </border>
    <border>
      <left style="thin">
        <color rgb="FFC9D4DE"/>
      </left>
      <right style="thin">
        <color rgb="FFC9D4DE"/>
      </right>
      <top style="thin">
        <color rgb="FFC9D4DE"/>
      </top>
      <bottom style="thin">
        <color rgb="FFC9D4DE"/>
      </bottom>
      <diagonal/>
    </border>
    <border>
      <left/>
      <right/>
      <top/>
      <bottom style="thin">
        <color rgb="FF042C53"/>
      </bottom>
      <diagonal/>
    </border>
  </borders>
  <cellStyleXfs count="1">
    <xf numFmtId="0" fontId="0" fillId="0" borderId="0"/>
  </cellStyleXfs>
  <cellXfs count="23">
    <xf numFmtId="0" fontId="0" fillId="0" borderId="0" xfId="0"/>
    <xf numFmtId="0" fontId="1" fillId="2" borderId="0" xfId="0" applyFont="1" applyFill="1" applyAlignment="1">
      <alignment vertical="bottom" indent="1"/>
    </xf>
    <xf numFmtId="0" fontId="2" fillId="0" borderId="0" xfId="0" applyFont="1"/>
    <xf numFmtId="0" fontId="3" fillId="0" borderId="0" xfId="0" applyFont="1" applyAlignment="1">
      <alignment vertical="top" wrapText="1"/>
    </xf>
    <xf numFmtId="0" fontId="4" fillId="2" borderId="0" xfId="0" applyFont="1" applyFill="1" applyAlignment="1">
      <alignment vertical="bottom" indent="1"/>
    </xf>
    <xf numFmtId="0" fontId="5" fillId="0" borderId="0" xfId="0" applyFont="1" applyAlignment="1">
      <alignment vertical="center" indent="1"/>
    </xf>
    <xf numFmtId="0" fontId="3" fillId="0" borderId="0" xfId="0" applyFont="1" applyAlignment="1">
      <alignment vertical="center" indent="1"/>
    </xf>
    <xf numFmtId="164" fontId="0" fillId="3" borderId="1" xfId="0" applyNumberFormat="1" applyFill="1" applyBorder="1" applyAlignment="1">
      <alignment horizontal="center"/>
    </xf>
    <xf numFmtId="165" fontId="0" fillId="3" borderId="1" xfId="0" applyNumberFormat="1" applyFill="1" applyBorder="1" applyAlignment="1">
      <alignment horizontal="right"/>
    </xf>
    <xf numFmtId="0" fontId="6" fillId="4" borderId="2" xfId="0" applyFont="1" applyFill="1" applyBorder="1" applyAlignment="1">
      <alignment horizontal="left" vertical="center" wrapText="1" indent="1"/>
    </xf>
    <xf numFmtId="0" fontId="6" fillId="4" borderId="2" xfId="0" applyFont="1" applyFill="1" applyBorder="1" applyAlignment="1">
      <alignment horizontal="right" vertical="center" wrapText="1"/>
    </xf>
    <xf numFmtId="0" fontId="0" fillId="3" borderId="1" xfId="0" applyFill="1" applyBorder="1" applyAlignment="1">
      <alignment vertical="center" wrapText="1" indent="1"/>
    </xf>
    <xf numFmtId="0" fontId="7" fillId="3" borderId="1" xfId="0" applyFont="1" applyFill="1" applyBorder="1" applyAlignment="1">
      <alignment horizontal="right"/>
    </xf>
    <xf numFmtId="1" fontId="0" fillId="3" borderId="1" xfId="0" applyNumberFormat="1" applyFill="1" applyBorder="1" applyAlignment="1">
      <alignment horizontal="center"/>
    </xf>
    <xf numFmtId="166" fontId="0" fillId="0" borderId="0" xfId="0" applyNumberFormat="1" applyAlignment="1">
      <alignment horizontal="right"/>
    </xf>
    <xf numFmtId="165" fontId="0" fillId="0" borderId="0" xfId="0" applyNumberFormat="1" applyAlignment="1">
      <alignment horizontal="right"/>
    </xf>
    <xf numFmtId="0" fontId="8" fillId="0" borderId="0" xfId="0" applyFont="1" applyAlignment="1">
      <alignment horizontal="center"/>
    </xf>
    <xf numFmtId="0" fontId="8" fillId="3" borderId="1" xfId="0" applyFont="1" applyFill="1" applyBorder="1" applyAlignment="1">
      <alignment horizontal="center"/>
    </xf>
    <xf numFmtId="165" fontId="3" fillId="0" borderId="0" xfId="0" applyNumberFormat="1" applyFont="1" applyAlignment="1">
      <alignment horizontal="right"/>
    </xf>
    <xf numFmtId="0" fontId="9" fillId="0" borderId="0" xfId="0" applyFont="1" applyAlignment="1">
      <alignment vertical="center" indent="1"/>
    </xf>
    <xf numFmtId="165" fontId="9" fillId="0" borderId="0" xfId="0" applyNumberFormat="1" applyFont="1" applyAlignment="1">
      <alignment horizontal="right"/>
    </xf>
    <xf numFmtId="0" fontId="10" fillId="0" borderId="0" xfId="0" applyFont="1" applyAlignment="1">
      <alignment horizontal="right"/>
    </xf>
    <xf numFmtId="0" fontId="11" fillId="0" borderId="0" xfId="0" applyFont="1" applyAlignment="1">
      <alignment vertical="center" wrapText="1" indent="1"/>
    </xf>
  </cellXfs>
  <cellStyles count="1">
    <cellStyle name="Normal" xfId="0" builtinId="0"/>
  </cellStyles>
  <dxfs count="5">
    <dxf>
      <font>
        <b/>
        <color rgb="FF8C2B18"/>
      </font>
      <fill>
        <patternFill patternType="solid">
          <bgColor rgb="FFF8D0C8"/>
        </patternFill>
      </fill>
    </dxf>
    <dxf>
      <fill>
        <patternFill patternType="solid">
          <bgColor rgb="FFDCEEDC"/>
        </patternFill>
      </fill>
    </dxf>
    <dxf>
      <font>
        <b/>
        <color rgb="FF1E5B2E"/>
      </font>
    </dxf>
    <dxf>
      <font>
        <b/>
        <color rgb="FF8C2B18"/>
      </font>
      <fill>
        <patternFill patternType="solid">
          <bgColor rgb="FFF8D0C8"/>
        </patternFill>
      </fill>
    </dxf>
    <dxf>
      <fill>
        <patternFill patternType="solid">
          <bgColor rgb="FFDCEED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howGridLines="0"/>
  </sheetViews>
  <sheetFormatPr defaultRowHeight="15" outlineLevelRow="0" outlineLevelCol="0" x14ac:dyDescent="55"/>
  <cols>
    <col min="1" max="1" width="3" customWidth="1"/>
    <col min="2" max="2" width="96" customWidth="1"/>
  </cols>
  <sheetData>
    <row r="1" ht="56" customHeight="1" spans="1:3" x14ac:dyDescent="0.25">
      <c r="A1" s="1" t="s">
        <v>0</v>
      </c>
      <c r="B1" s="1"/>
      <c r="C1" s="1"/>
    </row>
    <row r="4" spans="2:2" x14ac:dyDescent="0.25">
      <c r="B4" s="2" t="s">
        <v>1</v>
      </c>
    </row>
    <row r="5" ht="42" customHeight="1" spans="2:2" x14ac:dyDescent="0.25">
      <c r="B5" s="3" t="s">
        <v>2</v>
      </c>
    </row>
    <row r="6" ht="42" customHeight="1" spans="2:2" x14ac:dyDescent="0.25">
      <c r="B6" s="3" t="s">
        <v>3</v>
      </c>
    </row>
    <row r="8" spans="2:2" x14ac:dyDescent="0.25">
      <c r="B8" s="2" t="s">
        <v>4</v>
      </c>
    </row>
    <row r="9" ht="42" customHeight="1" spans="2:2" x14ac:dyDescent="0.25">
      <c r="B9" s="3" t="s">
        <v>5</v>
      </c>
    </row>
    <row r="10" ht="42" customHeight="1" spans="2:2" x14ac:dyDescent="0.25">
      <c r="B10" s="3" t="s">
        <v>6</v>
      </c>
    </row>
    <row r="11" ht="42" customHeight="1" spans="2:2" x14ac:dyDescent="0.25">
      <c r="B11" s="3" t="s">
        <v>7</v>
      </c>
    </row>
    <row r="12" ht="42" customHeight="1" spans="2:2" x14ac:dyDescent="0.25">
      <c r="B12" s="3" t="s">
        <v>8</v>
      </c>
    </row>
    <row r="14" spans="2:2" x14ac:dyDescent="0.25">
      <c r="B14" s="2" t="s">
        <v>9</v>
      </c>
    </row>
    <row r="15" ht="42" customHeight="1" spans="2:2" x14ac:dyDescent="0.25">
      <c r="B15" s="3" t="s">
        <v>10</v>
      </c>
    </row>
    <row r="17" spans="2:2" x14ac:dyDescent="0.25">
      <c r="B17" s="2" t="s">
        <v>11</v>
      </c>
    </row>
    <row r="18" ht="42" customHeight="1" spans="2:2" x14ac:dyDescent="0.25">
      <c r="B18" s="3" t="s">
        <v>12</v>
      </c>
    </row>
  </sheetData>
  <mergeCells count="1">
    <mergeCell ref="A1:C1"/>
  </mergeCells>
  <pageMargins left="0.7" right="0.7" top="0.75" bottom="0.75" header="0.3" footer="0.3"/>
  <pageSetup orientation="portrait" horizontalDpi="4294967295" verticalDpi="4294967295" scale="100" fitToWidth="1" fitToHeight="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workbookViewId="0" showGridLines="0">
      <pane ySplit="8" topLeftCell="A9" activePane="bottomLeft" state="frozen"/>
      <selection pane="bottomLeft"/>
    </sheetView>
  </sheetViews>
  <sheetFormatPr defaultRowHeight="15" outlineLevelRow="0" outlineLevelCol="0" x14ac:dyDescent="55"/>
  <cols>
    <col min="1" max="1" width="3" customWidth="1"/>
    <col min="2" max="2" width="40" customWidth="1"/>
    <col min="3" max="3" width="13" customWidth="1"/>
    <col min="4" max="5" width="14" customWidth="1"/>
    <col min="6" max="6" width="8" customWidth="1"/>
    <col min="7" max="7" width="11" customWidth="1"/>
    <col min="8" max="8" width="14" customWidth="1"/>
    <col min="10" max="10" width="12" customWidth="1"/>
    <col min="11" max="11" width="8" customWidth="1"/>
  </cols>
  <sheetData>
    <row r="1" ht="56" customHeight="1" spans="1:11" x14ac:dyDescent="0.25">
      <c r="A1" s="4" t="s">
        <v>13</v>
      </c>
      <c r="B1" s="4"/>
      <c r="C1" s="4"/>
      <c r="D1" s="4"/>
      <c r="E1" s="4"/>
      <c r="F1" s="4"/>
      <c r="G1" s="4"/>
      <c r="H1" s="4"/>
      <c r="I1" s="4"/>
      <c r="J1" s="4"/>
      <c r="K1" s="4"/>
    </row>
    <row r="3" spans="2:2" x14ac:dyDescent="0.25">
      <c r="B3" s="5" t="s">
        <v>14</v>
      </c>
    </row>
    <row r="4" spans="2:3" x14ac:dyDescent="0.25">
      <c r="B4" s="6" t="s">
        <v>15</v>
      </c>
      <c r="C4" s="7">
        <v>0.1</v>
      </c>
    </row>
    <row r="5" spans="2:3" x14ac:dyDescent="0.25">
      <c r="B5" s="6" t="s">
        <v>16</v>
      </c>
      <c r="C5" s="8">
        <v>1200000</v>
      </c>
    </row>
    <row r="8" ht="28" customHeight="1" spans="2:10" x14ac:dyDescent="0.25">
      <c r="B8" s="9" t="s">
        <v>17</v>
      </c>
      <c r="C8" s="9" t="s">
        <v>18</v>
      </c>
      <c r="D8" s="10" t="s">
        <v>19</v>
      </c>
      <c r="E8" s="10" t="s">
        <v>20</v>
      </c>
      <c r="F8" s="10" t="s">
        <v>21</v>
      </c>
      <c r="G8" s="10" t="s">
        <v>22</v>
      </c>
      <c r="H8" s="10" t="s">
        <v>23</v>
      </c>
      <c r="I8" s="10" t="s">
        <v>24</v>
      </c>
      <c r="J8" s="10" t="s">
        <v>25</v>
      </c>
    </row>
    <row r="9" ht="20" customHeight="1" spans="2:10" x14ac:dyDescent="0.25">
      <c r="B9" s="11" t="s">
        <v>26</v>
      </c>
      <c r="C9" s="12" t="s">
        <v>27</v>
      </c>
      <c r="D9" s="8">
        <v>450000</v>
      </c>
      <c r="E9" s="8">
        <v>210000</v>
      </c>
      <c r="F9" s="13">
        <v>8</v>
      </c>
      <c r="G9" s="14">
        <f>IF(D9="","",IF(E9=0,"n/a",D9/E9))</f>
      </c>
      <c r="H9" s="15">
        <f>IF(D9="","",-D9+E9*(1-(1+$C$4)^-F9)/$C$4)</f>
      </c>
      <c r="I9" s="16">
        <f>IF(D9="","",IF(H9&gt;0,"YES","NO"))</f>
      </c>
      <c r="J9" s="17" t="s">
        <v>28</v>
      </c>
    </row>
    <row r="10" ht="20" customHeight="1" spans="2:10" x14ac:dyDescent="0.25">
      <c r="B10" s="11" t="s">
        <v>29</v>
      </c>
      <c r="C10" s="12" t="s">
        <v>27</v>
      </c>
      <c r="D10" s="8">
        <v>180000</v>
      </c>
      <c r="E10" s="8">
        <v>95000</v>
      </c>
      <c r="F10" s="13">
        <v>10</v>
      </c>
      <c r="G10" s="14">
        <f>IF(D10="","",IF(E10=0,"n/a",D10/E10))</f>
      </c>
      <c r="H10" s="15">
        <f>IF(D10="","",-D10+E10*(1-(1+$C$4)^-F10)/$C$4)</f>
      </c>
      <c r="I10" s="16">
        <f>IF(D10="","",IF(H10&gt;0,"YES","NO"))</f>
      </c>
      <c r="J10" s="17" t="s">
        <v>28</v>
      </c>
    </row>
    <row r="11" ht="20" customHeight="1" spans="2:10" x14ac:dyDescent="0.25">
      <c r="B11" s="11" t="s">
        <v>30</v>
      </c>
      <c r="C11" s="12" t="s">
        <v>27</v>
      </c>
      <c r="D11" s="8">
        <v>120000</v>
      </c>
      <c r="E11" s="8">
        <v>60000</v>
      </c>
      <c r="F11" s="13">
        <v>5</v>
      </c>
      <c r="G11" s="14">
        <f>IF(D11="","",IF(E11=0,"n/a",D11/E11))</f>
      </c>
      <c r="H11" s="15">
        <f>IF(D11="","",-D11+E11*(1-(1+$C$4)^-F11)/$C$4)</f>
      </c>
      <c r="I11" s="16">
        <f>IF(D11="","",IF(H11&gt;0,"YES","NO"))</f>
      </c>
      <c r="J11" s="17" t="s">
        <v>28</v>
      </c>
    </row>
    <row r="12" ht="20" customHeight="1" spans="2:10" x14ac:dyDescent="0.25">
      <c r="B12" s="11" t="s">
        <v>31</v>
      </c>
      <c r="C12" s="12" t="s">
        <v>32</v>
      </c>
      <c r="D12" s="8">
        <v>210000</v>
      </c>
      <c r="E12" s="8">
        <v>85000</v>
      </c>
      <c r="F12" s="13">
        <v>7</v>
      </c>
      <c r="G12" s="14">
        <f>IF(D12="","",IF(E12=0,"n/a",D12/E12))</f>
      </c>
      <c r="H12" s="15">
        <f>IF(D12="","",-D12+E12*(1-(1+$C$4)^-F12)/$C$4)</f>
      </c>
      <c r="I12" s="16">
        <f>IF(D12="","",IF(H12&gt;0,"YES","NO"))</f>
      </c>
      <c r="J12" s="17" t="s">
        <v>33</v>
      </c>
    </row>
    <row r="13" ht="20" customHeight="1" spans="2:10" x14ac:dyDescent="0.25">
      <c r="B13" s="11" t="s">
        <v>34</v>
      </c>
      <c r="C13" s="12" t="s">
        <v>27</v>
      </c>
      <c r="D13" s="8">
        <v>260000</v>
      </c>
      <c r="E13" s="8">
        <v>90000</v>
      </c>
      <c r="F13" s="13">
        <v>7</v>
      </c>
      <c r="G13" s="14">
        <f>IF(D13="","",IF(E13=0,"n/a",D13/E13))</f>
      </c>
      <c r="H13" s="15">
        <f>IF(D13="","",-D13+E13*(1-(1+$C$4)^-F13)/$C$4)</f>
      </c>
      <c r="I13" s="16">
        <f>IF(D13="","",IF(H13&gt;0,"YES","NO"))</f>
      </c>
      <c r="J13" s="17" t="s">
        <v>33</v>
      </c>
    </row>
    <row r="14" ht="20" customHeight="1" spans="2:10" x14ac:dyDescent="0.25">
      <c r="B14" s="11" t="s">
        <v>35</v>
      </c>
      <c r="C14" s="12" t="s">
        <v>36</v>
      </c>
      <c r="D14" s="8">
        <v>340000</v>
      </c>
      <c r="E14" s="8">
        <v>0</v>
      </c>
      <c r="F14" s="13">
        <v>20</v>
      </c>
      <c r="G14" s="14">
        <f>IF(D14="","",IF(E14=0,"n/a",D14/E14))</f>
      </c>
      <c r="H14" s="15">
        <f>IF(D14="","",-D14+E14*(1-(1+$C$4)^-F14)/$C$4)</f>
      </c>
      <c r="I14" s="16">
        <f>IF(D14="","",IF(H14&gt;0,"YES","NO"))</f>
      </c>
      <c r="J14" s="17" t="s">
        <v>28</v>
      </c>
    </row>
    <row r="15" ht="20" customHeight="1" spans="2:10" x14ac:dyDescent="0.25">
      <c r="B15" s="11" t="s">
        <v>37</v>
      </c>
      <c r="C15" s="12" t="s">
        <v>27</v>
      </c>
      <c r="D15" s="8">
        <v>85000</v>
      </c>
      <c r="E15" s="8">
        <v>40000</v>
      </c>
      <c r="F15" s="13">
        <v>10</v>
      </c>
      <c r="G15" s="14">
        <f>IF(D15="","",IF(E15=0,"n/a",D15/E15))</f>
      </c>
      <c r="H15" s="15">
        <f>IF(D15="","",-D15+E15*(1-(1+$C$4)^-F15)/$C$4)</f>
      </c>
      <c r="I15" s="16">
        <f>IF(D15="","",IF(H15&gt;0,"YES","NO"))</f>
      </c>
      <c r="J15" s="17" t="s">
        <v>28</v>
      </c>
    </row>
    <row r="16" ht="20" customHeight="1" spans="2:10" x14ac:dyDescent="0.25">
      <c r="B16" s="11" t="s">
        <v>38</v>
      </c>
      <c r="C16" s="12" t="s">
        <v>32</v>
      </c>
      <c r="D16" s="8">
        <v>150000</v>
      </c>
      <c r="E16" s="8">
        <v>110000</v>
      </c>
      <c r="F16" s="13">
        <v>6</v>
      </c>
      <c r="G16" s="14">
        <f>IF(D16="","",IF(E16=0,"n/a",D16/E16))</f>
      </c>
      <c r="H16" s="15">
        <f>IF(D16="","",-D16+E16*(1-(1+$C$4)^-F16)/$C$4)</f>
      </c>
      <c r="I16" s="16">
        <f>IF(D16="","",IF(H16&gt;0,"YES","NO"))</f>
      </c>
      <c r="J16" s="17" t="s">
        <v>33</v>
      </c>
    </row>
    <row r="17" spans="2:10" x14ac:dyDescent="0.25">
      <c r="B17" s="11"/>
      <c r="C17" s="12"/>
      <c r="D17" s="8"/>
      <c r="E17" s="8"/>
      <c r="F17" s="13"/>
      <c r="G17" s="14">
        <f>IF(D17="","",IF(E17=0,"n/a",D17/E17))</f>
      </c>
      <c r="H17" s="15">
        <f>IF(D17="","",-D17+E17*(1-(1+$C$4)^-F17)/$C$4)</f>
      </c>
      <c r="I17" s="16">
        <f>IF(D17="","",IF(H17&gt;0,"YES","NO"))</f>
      </c>
      <c r="J17" s="17"/>
    </row>
    <row r="18" spans="2:10" x14ac:dyDescent="0.25">
      <c r="B18" s="11"/>
      <c r="C18" s="12"/>
      <c r="D18" s="8"/>
      <c r="E18" s="8"/>
      <c r="F18" s="13"/>
      <c r="G18" s="14">
        <f>IF(D18="","",IF(E18=0,"n/a",D18/E18))</f>
      </c>
      <c r="H18" s="15">
        <f>IF(D18="","",-D18+E18*(1-(1+$C$4)^-F18)/$C$4)</f>
      </c>
      <c r="I18" s="16">
        <f>IF(D18="","",IF(H18&gt;0,"YES","NO"))</f>
      </c>
      <c r="J18" s="17"/>
    </row>
    <row r="19" spans="2:10" x14ac:dyDescent="0.25">
      <c r="B19" s="11"/>
      <c r="C19" s="12"/>
      <c r="D19" s="8"/>
      <c r="E19" s="8"/>
      <c r="F19" s="13"/>
      <c r="G19" s="14">
        <f>IF(D19="","",IF(E19=0,"n/a",D19/E19))</f>
      </c>
      <c r="H19" s="15">
        <f>IF(D19="","",-D19+E19*(1-(1+$C$4)^-F19)/$C$4)</f>
      </c>
      <c r="I19" s="16">
        <f>IF(D19="","",IF(H19&gt;0,"YES","NO"))</f>
      </c>
      <c r="J19" s="17"/>
    </row>
    <row r="20" spans="2:10" x14ac:dyDescent="0.25">
      <c r="B20" s="11"/>
      <c r="C20" s="12"/>
      <c r="D20" s="8"/>
      <c r="E20" s="8"/>
      <c r="F20" s="13"/>
      <c r="G20" s="14">
        <f>IF(D20="","",IF(E20=0,"n/a",D20/E20))</f>
      </c>
      <c r="H20" s="15">
        <f>IF(D20="","",-D20+E20*(1-(1+$C$4)^-F20)/$C$4)</f>
      </c>
      <c r="I20" s="16">
        <f>IF(D20="","",IF(H20&gt;0,"YES","NO"))</f>
      </c>
      <c r="J20" s="17"/>
    </row>
    <row r="21" spans="2:10" x14ac:dyDescent="0.25">
      <c r="B21" s="11"/>
      <c r="C21" s="12"/>
      <c r="D21" s="8"/>
      <c r="E21" s="8"/>
      <c r="F21" s="13"/>
      <c r="G21" s="14">
        <f>IF(D21="","",IF(E21=0,"n/a",D21/E21))</f>
      </c>
      <c r="H21" s="15">
        <f>IF(D21="","",-D21+E21*(1-(1+$C$4)^-F21)/$C$4)</f>
      </c>
      <c r="I21" s="16">
        <f>IF(D21="","",IF(H21&gt;0,"YES","NO"))</f>
      </c>
      <c r="J21" s="17"/>
    </row>
    <row r="22" spans="2:10" x14ac:dyDescent="0.25">
      <c r="B22" s="11"/>
      <c r="C22" s="12"/>
      <c r="D22" s="8"/>
      <c r="E22" s="8"/>
      <c r="F22" s="13"/>
      <c r="G22" s="14">
        <f>IF(D22="","",IF(E22=0,"n/a",D22/E22))</f>
      </c>
      <c r="H22" s="15">
        <f>IF(D22="","",-D22+E22*(1-(1+$C$4)^-F22)/$C$4)</f>
      </c>
      <c r="I22" s="16">
        <f>IF(D22="","",IF(H22&gt;0,"YES","NO"))</f>
      </c>
      <c r="J22" s="17"/>
    </row>
    <row r="23" spans="2:10" x14ac:dyDescent="0.25">
      <c r="B23" s="11"/>
      <c r="C23" s="12"/>
      <c r="D23" s="8"/>
      <c r="E23" s="8"/>
      <c r="F23" s="13"/>
      <c r="G23" s="14">
        <f>IF(D23="","",IF(E23=0,"n/a",D23/E23))</f>
      </c>
      <c r="H23" s="15">
        <f>IF(D23="","",-D23+E23*(1-(1+$C$4)^-F23)/$C$4)</f>
      </c>
      <c r="I23" s="16">
        <f>IF(D23="","",IF(H23&gt;0,"YES","NO"))</f>
      </c>
      <c r="J23" s="17"/>
    </row>
    <row r="24" spans="2:10" x14ac:dyDescent="0.25">
      <c r="B24" s="11"/>
      <c r="C24" s="12"/>
      <c r="D24" s="8"/>
      <c r="E24" s="8"/>
      <c r="F24" s="13"/>
      <c r="G24" s="14">
        <f>IF(D24="","",IF(E24=0,"n/a",D24/E24))</f>
      </c>
      <c r="H24" s="15">
        <f>IF(D24="","",-D24+E24*(1-(1+$C$4)^-F24)/$C$4)</f>
      </c>
      <c r="I24" s="16">
        <f>IF(D24="","",IF(H24&gt;0,"YES","NO"))</f>
      </c>
      <c r="J24" s="17"/>
    </row>
    <row r="25" spans="2:10" x14ac:dyDescent="0.25">
      <c r="B25" s="11"/>
      <c r="C25" s="12"/>
      <c r="D25" s="8"/>
      <c r="E25" s="8"/>
      <c r="F25" s="13"/>
      <c r="G25" s="14">
        <f>IF(D25="","",IF(E25=0,"n/a",D25/E25))</f>
      </c>
      <c r="H25" s="15">
        <f>IF(D25="","",-D25+E25*(1-(1+$C$4)^-F25)/$C$4)</f>
      </c>
      <c r="I25" s="16">
        <f>IF(D25="","",IF(H25&gt;0,"YES","NO"))</f>
      </c>
      <c r="J25" s="17"/>
    </row>
    <row r="26" spans="2:10" x14ac:dyDescent="0.25">
      <c r="B26" s="11"/>
      <c r="C26" s="12"/>
      <c r="D26" s="8"/>
      <c r="E26" s="8"/>
      <c r="F26" s="13"/>
      <c r="G26" s="14">
        <f>IF(D26="","",IF(E26=0,"n/a",D26/E26))</f>
      </c>
      <c r="H26" s="15">
        <f>IF(D26="","",-D26+E26*(1-(1+$C$4)^-F26)/$C$4)</f>
      </c>
      <c r="I26" s="16">
        <f>IF(D26="","",IF(H26&gt;0,"YES","NO"))</f>
      </c>
      <c r="J26" s="17"/>
    </row>
    <row r="27" spans="2:10" x14ac:dyDescent="0.25">
      <c r="B27" s="11"/>
      <c r="C27" s="12"/>
      <c r="D27" s="8"/>
      <c r="E27" s="8"/>
      <c r="F27" s="13"/>
      <c r="G27" s="14">
        <f>IF(D27="","",IF(E27=0,"n/a",D27/E27))</f>
      </c>
      <c r="H27" s="15">
        <f>IF(D27="","",-D27+E27*(1-(1+$C$4)^-F27)/$C$4)</f>
      </c>
      <c r="I27" s="16">
        <f>IF(D27="","",IF(H27&gt;0,"YES","NO"))</f>
      </c>
      <c r="J27" s="17"/>
    </row>
    <row r="28" spans="2:10" x14ac:dyDescent="0.25">
      <c r="B28" s="11"/>
      <c r="C28" s="12"/>
      <c r="D28" s="8"/>
      <c r="E28" s="8"/>
      <c r="F28" s="13"/>
      <c r="G28" s="14">
        <f>IF(D28="","",IF(E28=0,"n/a",D28/E28))</f>
      </c>
      <c r="H28" s="15">
        <f>IF(D28="","",-D28+E28*(1-(1+$C$4)^-F28)/$C$4)</f>
      </c>
      <c r="I28" s="16">
        <f>IF(D28="","",IF(H28&gt;0,"YES","NO"))</f>
      </c>
      <c r="J28" s="17"/>
    </row>
    <row r="30" spans="2:2" x14ac:dyDescent="0.25">
      <c r="B30" s="5" t="s">
        <v>39</v>
      </c>
    </row>
    <row r="31" spans="2:3" x14ac:dyDescent="0.25">
      <c r="B31" s="6" t="s">
        <v>40</v>
      </c>
      <c r="C31" s="18">
        <f>SUM(D9:D28)</f>
      </c>
    </row>
    <row r="32" spans="2:3" x14ac:dyDescent="0.25">
      <c r="B32" s="19" t="s">
        <v>41</v>
      </c>
      <c r="C32" s="20">
        <f>SUMIF(J9:J28,"Y",D9:D28)</f>
      </c>
    </row>
    <row r="33" spans="2:3" x14ac:dyDescent="0.25">
      <c r="B33" s="6" t="s">
        <v>42</v>
      </c>
      <c r="C33" s="18">
        <f>C5-C32</f>
      </c>
    </row>
    <row r="34" spans="2:3" x14ac:dyDescent="0.25">
      <c r="B34" s="19" t="s">
        <v>43</v>
      </c>
      <c r="C34" s="20">
        <f>SUMIF(J9:J28,"Y",H9:H28)</f>
      </c>
    </row>
    <row r="35" spans="2:3" x14ac:dyDescent="0.25">
      <c r="B35" s="6" t="s">
        <v>44</v>
      </c>
      <c r="C35" s="18">
        <f>SUMIF(J9:J28,"Y",E9:E28)</f>
      </c>
    </row>
    <row r="36" spans="2:3" x14ac:dyDescent="0.25">
      <c r="B36" s="19" t="s">
        <v>45</v>
      </c>
      <c r="C36" s="21">
        <f>IF(C32&gt;C5,"OVER BUDGET","Within budget")</f>
      </c>
    </row>
    <row r="38" spans="2:10" x14ac:dyDescent="0.25">
      <c r="B38" s="22" t="s">
        <v>46</v>
      </c>
      <c r="C38" s="22"/>
      <c r="D38" s="22"/>
      <c r="E38" s="22"/>
      <c r="F38" s="22"/>
      <c r="G38" s="22"/>
      <c r="H38" s="22"/>
      <c r="I38" s="22"/>
      <c r="J38" s="22"/>
    </row>
    <row r="39" spans="2:10" x14ac:dyDescent="0.25">
      <c r="B39" s="22"/>
      <c r="C39" s="22"/>
      <c r="D39" s="22"/>
      <c r="E39" s="22"/>
      <c r="F39" s="22"/>
      <c r="G39" s="22"/>
      <c r="H39" s="22"/>
      <c r="I39" s="22"/>
      <c r="J39" s="22"/>
    </row>
  </sheetData>
  <mergeCells count="2">
    <mergeCell ref="A1:K1"/>
    <mergeCell ref="B38:J39"/>
  </mergeCells>
  <conditionalFormatting sqref="I9:I28">
    <cfRule type="containsText" dxfId="0" priority="1">
      <formula>NOT(ISERROR(SEARCH("NO",I9)))</formula>
    </cfRule>
    <cfRule type="containsText" dxfId="1" priority="2">
      <formula>NOT(ISERROR(SEARCH("YES",I9)))</formula>
    </cfRule>
  </conditionalFormatting>
  <conditionalFormatting sqref="J9:J28">
    <cfRule type="containsText" dxfId="2" priority="1">
      <formula>NOT(ISERROR(SEARCH("Y",J9)))</formula>
    </cfRule>
  </conditionalFormatting>
  <conditionalFormatting sqref="C36">
    <cfRule type="containsText" dxfId="3" priority="1">
      <formula>NOT(ISERROR(SEARCH("OVER BUDGET",C36)))</formula>
    </cfRule>
    <cfRule type="containsText" dxfId="4" priority="2">
      <formula>NOT(ISERROR(SEARCH("Within",C36)))</formula>
    </cfRule>
  </conditionalFormatting>
  <dataValidations count="4">
    <dataValidation type="list" allowBlank="1" sqref="C10:C28">
      <formula1>"Growth,Cost-out,Maintenance,Safety"</formula1>
    </dataValidation>
    <dataValidation type="list" allowBlank="1" sqref="C9:C28">
      <formula1>"Growth,Cost-out,Maintenance,Safety"</formula1>
    </dataValidation>
    <dataValidation type="list" allowBlank="1" sqref="J10:J28">
      <formula1>"Y,N"</formula1>
    </dataValidation>
    <dataValidation type="list" allowBlank="1" sqref="J9:J28">
      <formula1>"Y,N"</formula1>
    </dataValidation>
  </dataValidations>
  <pageMargins left="0.7" right="0.7" top="0.75" bottom="0.75" header="0.3" footer="0.3"/>
  <pageSetup orientation="portrait" horizontalDpi="4294967295" verticalDpi="4294967295" scale="100" fitToWidth="1" fitToHeight="1"/>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vt:lpstr>
      <vt:lpstr>Projects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Helm Advisory</dc:creator>
  <dc:title/>
  <dc:subject/>
  <dc:description/>
  <cp:keywords/>
  <cp:category/>
  <cp:lastModifiedBy>Unknown</cp:lastModifiedBy>
  <dcterms:created xsi:type="dcterms:W3CDTF">2026-07-20T02:20:30Z</dcterms:created>
  <dcterms:modified xsi:type="dcterms:W3CDTF">2026-07-20T02:20:30Z</dcterms:modified>
</cp:coreProperties>
</file>