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rivers" state="visible" r:id="rId5"/>
    <sheet sheetId="3" name="Budget" state="visible" r:id="rId6"/>
    <sheet sheetId="4" name="Bridge" state="visible" r:id="rId7"/>
    <sheet sheetId="5" name="Variance" state="visible" r:id="rId8"/>
  </sheets>
  <calcPr calcId="171027" fullCalcOnLoad="1"/>
</workbook>
</file>

<file path=xl/sharedStrings.xml><?xml version="1.0" encoding="utf-8"?>
<sst xmlns="http://schemas.openxmlformats.org/spreadsheetml/2006/main" count="157" uniqueCount="84">
  <si>
    <t>THE ANNUAL OPERATING PLAN</t>
  </si>
  <si>
    <t>What this is</t>
  </si>
  <si>
    <t>A budget built the way an operator builds one: from the drivers. Volume by line, price, variable cost, headcount, and fixed spend, phased across twelve months. It is the plan the 13-week cash forecast and the monthly dashboard roll up into, so the three tools tell one story.</t>
  </si>
  <si>
    <t>Yellow cells are inputs. Everything else calculates. The workbook ships with a full example so you can see it working before you replace the numbers.</t>
  </si>
  <si>
    <t>Build your plan (Drivers tab)</t>
  </si>
  <si>
    <t>1.  Enter monthly unit volume for each revenue line. Three lines are set up; rename them to yours. Seasonality lives in these twelve numbers, so a business with a slow winter simply enters lower winter months.</t>
  </si>
  <si>
    <t>2.  Set the average price and the variable cost per unit for each line. The unit margin calculates. If a mid-year price increase matters, weight it into the average.</t>
  </si>
  <si>
    <t>3.  Enter the headcount plan (full-time equivalents by month) and the average fully-loaded cost per person. Fully-loaded means wages plus payroll tax, benefits, and the rest, not base salary.</t>
  </si>
  <si>
    <t>4.  Enter fixed operating expenses by month, and the prior-year figures at the bottom. The prior year feeds the bridge.</t>
  </si>
  <si>
    <t>Read the plan</t>
  </si>
  <si>
    <t>The Budget tab is the monthly P&amp;L the plan produces: revenue, gross margin, EBITDA, and the margins, month by month with a full-year total.</t>
  </si>
  <si>
    <t>The Bridge tab answers the question a board or a lender always asks: why is next year different? It splits the EBITDA change from last year into volume and mix, price, cost, labor, and fixed spend, and it reconciles to the dollar. If the bridge does not tie, the check cell turns red.</t>
  </si>
  <si>
    <t>The Variance tab is where the plan earns its keep after January. Enter actuals each month; it shows the gap to plan and flags what is off. Those same numbers feed the owner's monthly dashboard.</t>
  </si>
  <si>
    <t>When the plan and reality diverge</t>
  </si>
  <si>
    <t>A plan you set once and never revisit is a wish. Reforecast when a driver moves: a price you could not hold, a hire that slipped, a line that outran its volume. Change the driver, and the budget, the bridge, and the variance all move with it. If the gap to plan is structural rather than timing, start a conversation at helm-advisory.com.</t>
  </si>
  <si>
    <t>OPERATING PLAN DRIVERS</t>
  </si>
  <si>
    <t>Yellow cells are inputs. Rename the lines and expense categories to your business.</t>
  </si>
  <si>
    <t>MONTHLY UNIT VOLUME BY LINE</t>
  </si>
  <si>
    <t>Jan</t>
  </si>
  <si>
    <t>Feb</t>
  </si>
  <si>
    <t>Mar</t>
  </si>
  <si>
    <t>Apr</t>
  </si>
  <si>
    <t>May</t>
  </si>
  <si>
    <t>Jun</t>
  </si>
  <si>
    <t>Jul</t>
  </si>
  <si>
    <t>Aug</t>
  </si>
  <si>
    <t>Sep</t>
  </si>
  <si>
    <t>Oct</t>
  </si>
  <si>
    <t>Nov</t>
  </si>
  <si>
    <t>Dec</t>
  </si>
  <si>
    <t>FY</t>
  </si>
  <si>
    <t>Core product</t>
  </si>
  <si>
    <t>Service &amp; maintenance</t>
  </si>
  <si>
    <t>Parts &amp; consumables</t>
  </si>
  <si>
    <t>PRICE &amp; VARIABLE COST PER UNIT</t>
  </si>
  <si>
    <t>Avg price</t>
  </si>
  <si>
    <t>Variable cost</t>
  </si>
  <si>
    <t>Unit margin</t>
  </si>
  <si>
    <t>PEOPLE</t>
  </si>
  <si>
    <t>Full-time equivalents</t>
  </si>
  <si>
    <t>Avg fully-loaded cost / FTE (annual)</t>
  </si>
  <si>
    <t>FIXED OPERATING EXPENSES (monthly)</t>
  </si>
  <si>
    <t>Facilities &amp; occupancy</t>
  </si>
  <si>
    <t>Selling &amp; marketing</t>
  </si>
  <si>
    <t>General &amp; administrative</t>
  </si>
  <si>
    <t>Technology &amp; systems</t>
  </si>
  <si>
    <t>PRIOR YEAR (for the bridge)</t>
  </si>
  <si>
    <t>Units (FY)</t>
  </si>
  <si>
    <t>Prior year total labor</t>
  </si>
  <si>
    <t>Prior year total fixed opex</t>
  </si>
  <si>
    <t>THE ANNUAL BUDGET (MONTHLY P&amp;L)</t>
  </si>
  <si>
    <t>Calculated from the Drivers tab. Nothing to type here.</t>
  </si>
  <si>
    <t>REVENUE</t>
  </si>
  <si>
    <t>Total revenue</t>
  </si>
  <si>
    <t>COST OF GOODS (VARIABLE)</t>
  </si>
  <si>
    <t>Total variable cost</t>
  </si>
  <si>
    <t>Gross margin</t>
  </si>
  <si>
    <t>Gross margin %</t>
  </si>
  <si>
    <t>OPERATING EXPENSES</t>
  </si>
  <si>
    <t>Labor</t>
  </si>
  <si>
    <t>Fixed opex</t>
  </si>
  <si>
    <t>Total operating expense</t>
  </si>
  <si>
    <t>EBITDA</t>
  </si>
  <si>
    <t>EBITDA %</t>
  </si>
  <si>
    <t>WHY NEXT YEAR IS DIFFERENT (EBITDA BRIDGE)</t>
  </si>
  <si>
    <t>Prior-year EBITDA to plan EBITDA, decomposed. Per-line volume changes carry mix. The bridge reconciles to the dollar.</t>
  </si>
  <si>
    <t>Prior-year EBITDA</t>
  </si>
  <si>
    <t>The starting point, rebuilt from prior-year drivers.</t>
  </si>
  <si>
    <t>Volume &amp; mix</t>
  </si>
  <si>
    <t>More or fewer units, each valued at last year's unit margin.</t>
  </si>
  <si>
    <t>Price</t>
  </si>
  <si>
    <t>Plan price versus last year, on plan volume.</t>
  </si>
  <si>
    <t>Unit cost movement, on plan volume. Positive means cost came down.</t>
  </si>
  <si>
    <t>Change in total people cost versus last year.</t>
  </si>
  <si>
    <t>Change in fixed operating spend versus last year.</t>
  </si>
  <si>
    <t>Plan EBITDA</t>
  </si>
  <si>
    <t>Reconciliation check (should be $0)</t>
  </si>
  <si>
    <t>PLAN VERSUS ACTUAL</t>
  </si>
  <si>
    <t>Enter actuals in the yellow rows each month. Variance and status calculate. These figures also feed the Owner's Monthly Dashboard.</t>
  </si>
  <si>
    <t>Plan</t>
  </si>
  <si>
    <t>Actual</t>
  </si>
  <si>
    <t>Variance</t>
  </si>
  <si>
    <t>FY status</t>
  </si>
  <si>
    <t>GROSS MARGIN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</si>
</sst>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Red]($#,##0)"/>
    <numFmt numFmtId="165" formatCode="0.0"/>
    <numFmt numFmtId="166" formatCode="0.0%;[Red]-0.0%"/>
    <numFmt numFmtId="167" formatCode="+$#,##0;[Red]-$#,##0"/>
    <numFmt numFmtId="168" formatCode="$#,##0"/>
  </numFmts>
  <fonts count="18" x14ac:knownFonts="1">
    <font>
      <color theme="1"/>
      <family val="2"/>
      <scheme val="minor"/>
      <sz val="11"/>
      <name val="Calibri"/>
    </font>
    <font>
      <b/>
      <color rgb="FFFFFFFF"/>
      <sz val="16"/>
      <name val="Calibri"/>
    </font>
    <font>
      <b/>
      <color rgb="FF042C53"/>
      <sz val="13"/>
      <name val="Calibri"/>
    </font>
    <font>
      <color rgb="FF1F2D3A"/>
      <sz val="11"/>
      <name val="Calibri"/>
    </font>
    <font>
      <b/>
      <color rgb="FFFFFFFF"/>
      <sz val="14"/>
      <name val="Calibri"/>
    </font>
    <font>
      <i/>
      <color rgb="FF5A6B7A"/>
      <sz val="9"/>
      <name val="Calibri"/>
    </font>
    <font>
      <b/>
      <color rgb="FF042C53"/>
      <sz val="11"/>
      <name val="Calibri"/>
    </font>
    <font>
      <b/>
      <color rgb="FF042C53"/>
      <sz val="10"/>
      <name val="Calibri"/>
    </font>
    <font>
      <b/>
      <color rgb="FF1F2D3A"/>
      <sz val="10"/>
      <name val="Calibri"/>
    </font>
    <font>
      <color rgb="FF042C53"/>
      <sz val="10"/>
      <name val="Calibri"/>
    </font>
    <font>
      <color rgb="FF1F2D3A"/>
      <sz val="10"/>
      <name val="Calibri"/>
    </font>
    <font>
      <color rgb="FF5A6B7A"/>
      <sz val="10"/>
      <name val="Calibri"/>
    </font>
    <font>
      <b/>
      <color rgb="FF5A6B7A"/>
      <sz val="10"/>
      <name val="Calibri"/>
    </font>
    <font>
      <b/>
      <color rgb="FF1F2D3A"/>
      <sz val="11"/>
      <name val="Calibri"/>
    </font>
    <font>
      <color rgb="FF042C53"/>
      <sz val="11"/>
      <name val="Calibri"/>
    </font>
    <font>
      <b/>
      <color rgb="FF042C53"/>
      <sz val="12"/>
      <name val="Calibri"/>
    </font>
    <font>
      <b/>
      <color rgb="FF1B7A3D"/>
      <sz val="12"/>
      <name val="Calibri"/>
    </font>
    <font>
      <i/>
      <color rgb="FF5A6B7A"/>
      <sz val="10"/>
      <name val="Calibri"/>
    </font>
  </fonts>
  <fills count="7">
    <fill>
      <patternFill patternType="none"/>
    </fill>
    <fill>
      <patternFill patternType="gray125"/>
    </fill>
    <fill>
      <patternFill patternType="solid">
        <fgColor rgb="FF042C53"/>
      </patternFill>
    </fill>
    <fill>
      <patternFill patternType="solid">
        <fgColor rgb="FFFFF2CC"/>
      </patternFill>
    </fill>
    <fill>
      <patternFill patternType="solid">
        <fgColor rgb="FFEAF2FA"/>
      </patternFill>
    </fill>
    <fill>
      <patternFill patternType="solid">
        <fgColor rgb="FFDCEEDC"/>
      </patternFill>
    </fill>
    <fill>
      <patternFill patternType="solid">
        <fgColor rgb="FFF3F6FA"/>
      </patternFill>
    </fill>
  </fills>
  <borders count="4">
    <border>
      <left/>
      <right/>
      <top/>
      <bottom/>
      <diagonal/>
    </border>
    <border>
      <left/>
      <right/>
      <top/>
      <bottom style="thin">
        <color rgb="FF042C53"/>
      </bottom>
      <diagonal/>
    </border>
    <border>
      <left style="thin">
        <color rgb="FFC9D4DE"/>
      </left>
      <right style="thin">
        <color rgb="FFC9D4DE"/>
      </right>
      <top style="thin">
        <color rgb="FFC9D4DE"/>
      </top>
      <bottom style="thin">
        <color rgb="FFC9D4DE"/>
      </bottom>
      <diagonal/>
    </border>
    <border>
      <left/>
      <right/>
      <top style="double">
        <color rgb="FF042C53"/>
      </top>
      <bottom/>
      <diagonal/>
    </border>
  </borders>
  <cellStyleXfs count="1">
    <xf numFmtId="0" fontId="0" fillId="0" borderId="0"/>
  </cellStyleXfs>
  <cellXfs count="41">
    <xf numFmtId="0" fontId="0" fillId="0" borderId="0" xfId="0"/>
    <xf numFmtId="0" fontId="1" fillId="2" borderId="0" xfId="0" applyFont="1" applyFill="1" applyAlignment="1">
      <alignment vertical="bottom" indent="1"/>
    </xf>
    <xf numFmtId="0" fontId="2" fillId="0" borderId="0" xfId="0" applyFont="1"/>
    <xf numFmtId="0" fontId="3" fillId="0" borderId="0" xfId="0" applyFont="1" applyAlignment="1">
      <alignment vertical="top" wrapText="1"/>
    </xf>
    <xf numFmtId="0" fontId="4" fillId="2" borderId="0" xfId="0" applyFont="1" applyFill="1" applyAlignment="1">
      <alignment vertical="bottom" indent="1"/>
    </xf>
    <xf numFmtId="0" fontId="5" fillId="0" borderId="0" xfId="0" applyFont="1" applyAlignment="1">
      <alignment vertical="center" indent="1"/>
    </xf>
    <xf numFmtId="0" fontId="6" fillId="0" borderId="0" xfId="0" applyFont="1" applyAlignment="1">
      <alignment vertical="center" indent="1"/>
    </xf>
    <xf numFmtId="0" fontId="7" fillId="0" borderId="1" xfId="0" applyFont="1" applyBorder="1" applyAlignment="1">
      <alignment horizontal="center"/>
    </xf>
    <xf numFmtId="0" fontId="7" fillId="3" borderId="2" xfId="0" applyFont="1" applyFill="1" applyBorder="1"/>
    <xf numFmtId="3" fontId="0" fillId="3" borderId="2" xfId="0" applyNumberFormat="1" applyFill="1" applyBorder="1"/>
    <xf numFmtId="3" fontId="8" fillId="0" borderId="0" xfId="0" applyNumberFormat="1" applyFont="1"/>
    <xf numFmtId="0" fontId="9" fillId="0" borderId="0" xfId="0" applyFont="1"/>
    <xf numFmtId="164" fontId="0" fillId="3" borderId="2" xfId="0" applyNumberFormat="1" applyFill="1" applyBorder="1"/>
    <xf numFmtId="164" fontId="8" fillId="0" borderId="0" xfId="0" applyNumberFormat="1" applyFont="1"/>
    <xf numFmtId="0" fontId="7" fillId="0" borderId="0" xfId="0" applyFont="1" applyAlignment="1">
      <alignment vertical="center" indent="1"/>
    </xf>
    <xf numFmtId="165" fontId="0" fillId="3" borderId="2" xfId="0" applyNumberFormat="1" applyFill="1" applyBorder="1"/>
    <xf numFmtId="165" fontId="8" fillId="0" borderId="0" xfId="0" applyNumberFormat="1" applyFont="1"/>
    <xf numFmtId="0" fontId="10" fillId="0" borderId="0" xfId="0" applyFont="1" applyAlignment="1">
      <alignment vertical="center" indent="2"/>
    </xf>
    <xf numFmtId="164" fontId="10" fillId="0" borderId="0" xfId="0" applyNumberFormat="1" applyFont="1"/>
    <xf numFmtId="164" fontId="7" fillId="0" borderId="0" xfId="0" applyNumberFormat="1" applyFont="1"/>
    <xf numFmtId="164" fontId="7" fillId="4" borderId="0" xfId="0" applyNumberFormat="1" applyFont="1" applyFill="1"/>
    <xf numFmtId="0" fontId="11" fillId="0" borderId="0" xfId="0" applyFont="1" applyAlignment="1">
      <alignment vertical="center" indent="1"/>
    </xf>
    <xf numFmtId="166" fontId="11" fillId="0" borderId="0" xfId="0" applyNumberFormat="1" applyFont="1"/>
    <xf numFmtId="166" fontId="12" fillId="0" borderId="0" xfId="0" applyNumberFormat="1" applyFont="1"/>
    <xf numFmtId="164" fontId="7" fillId="5" borderId="0" xfId="0" applyNumberFormat="1" applyFont="1" applyFill="1"/>
    <xf numFmtId="0" fontId="6" fillId="0" borderId="0" xfId="0" applyFont="1" applyAlignment="1">
      <alignment indent="1"/>
    </xf>
    <xf numFmtId="164" fontId="13" fillId="0" borderId="0" xfId="0" applyNumberFormat="1" applyFont="1" applyAlignment="1">
      <alignment horizontal="right"/>
    </xf>
    <xf numFmtId="0" fontId="5" fillId="0" borderId="0" xfId="0" applyFont="1" applyAlignment="1">
      <alignment vertical="center" wrapText="1"/>
    </xf>
    <xf numFmtId="0" fontId="14" fillId="6" borderId="0" xfId="0" applyFont="1" applyFill="1" applyAlignment="1">
      <alignment indent="1"/>
    </xf>
    <xf numFmtId="167" fontId="3" fillId="6" borderId="0" xfId="0" applyNumberFormat="1" applyFont="1" applyFill="1" applyAlignment="1">
      <alignment horizontal="right"/>
    </xf>
    <xf numFmtId="0" fontId="5" fillId="6" borderId="0" xfId="0" applyFont="1" applyFill="1" applyAlignment="1">
      <alignment vertical="center" wrapText="1"/>
    </xf>
    <xf numFmtId="0" fontId="14" fillId="0" borderId="0" xfId="0" applyFont="1" applyAlignment="1">
      <alignment indent="1"/>
    </xf>
    <xf numFmtId="167" fontId="3" fillId="0" borderId="0" xfId="0" applyNumberFormat="1" applyFont="1" applyAlignment="1">
      <alignment horizontal="right"/>
    </xf>
    <xf numFmtId="0" fontId="15" fillId="0" borderId="3" xfId="0" applyFont="1" applyBorder="1" applyAlignment="1">
      <alignment indent="1"/>
    </xf>
    <xf numFmtId="168" fontId="16" fillId="0" borderId="3" xfId="0" applyNumberFormat="1" applyFont="1" applyBorder="1" applyAlignment="1">
      <alignment horizontal="right"/>
    </xf>
    <xf numFmtId="0" fontId="0" fillId="0" borderId="3" xfId="0" applyBorder="1"/>
    <xf numFmtId="164" fontId="8" fillId="0" borderId="0" xfId="0" applyNumberFormat="1" applyFont="1" applyAlignment="1">
      <alignment horizontal="right"/>
    </xf>
    <xf numFmtId="164" fontId="11" fillId="0" borderId="0" xfId="0" applyNumberFormat="1" applyFont="1"/>
    <xf numFmtId="167" fontId="10" fillId="0" borderId="0" xfId="0" applyNumberFormat="1" applyFont="1"/>
    <xf numFmtId="0" fontId="17" fillId="0" borderId="0" xfId="0" applyFont="1"/>
    <xf numFmtId="0" fontId="8" fillId="0" borderId="0" xfId="0" applyFont="1" applyAlignment="1">
      <alignment horizontal="center"/>
    </xf>
  </cellXfs>
  <cellStyles count="1">
    <cellStyle name="Normal" xfId="0" builtinId="0"/>
  </cellStyles>
  <dxfs count="11">
    <dxf>
      <fill>
        <patternFill patternType="solid">
          <bgColor rgb="FFDCEEDC"/>
        </patternFill>
      </fill>
    </dxf>
    <dxf>
      <font>
        <b/>
        <color rgb="FF8C2B18"/>
      </font>
      <fill>
        <patternFill patternType="solid">
          <bgColor rgb="FFF8D0C8"/>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
      <font>
        <b/>
        <color rgb="FF8C2B18"/>
      </font>
      <fill>
        <patternFill patternType="solid">
          <bgColor rgb="FFF8D0C8"/>
        </patternFill>
      </fill>
    </dxf>
    <dxf>
      <fill>
        <patternFill patternType="solid">
          <bgColor rgb="FFFFE1B8"/>
        </patternFill>
      </fill>
    </dxf>
    <dxf>
      <fill>
        <patternFill patternType="solid">
          <bgColor rgb="FFDCEED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857375" cy="43815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workbookViewId="0" showGridLines="0"/>
  </sheetViews>
  <sheetFormatPr defaultRowHeight="15" outlineLevelRow="0" outlineLevelCol="0" x14ac:dyDescent="55"/>
  <cols>
    <col min="1" max="1" width="3" customWidth="1"/>
    <col min="2" max="2" width="96" customWidth="1"/>
  </cols>
  <sheetData>
    <row r="1" ht="56" customHeight="1" spans="1:3" x14ac:dyDescent="0.25">
      <c r="A1" s="1" t="s">
        <v>0</v>
      </c>
      <c r="B1" s="1"/>
      <c r="C1" s="1"/>
    </row>
    <row r="4" spans="2:2" x14ac:dyDescent="0.25">
      <c r="B4" s="2" t="s">
        <v>1</v>
      </c>
    </row>
    <row r="5" ht="42" customHeight="1" spans="2:2" x14ac:dyDescent="0.25">
      <c r="B5" s="3" t="s">
        <v>2</v>
      </c>
    </row>
    <row r="6" ht="42" customHeight="1" spans="2:2" x14ac:dyDescent="0.25">
      <c r="B6" s="3" t="s">
        <v>3</v>
      </c>
    </row>
    <row r="8" spans="2:2" x14ac:dyDescent="0.25">
      <c r="B8" s="2" t="s">
        <v>4</v>
      </c>
    </row>
    <row r="9" ht="42" customHeight="1" spans="2:2" x14ac:dyDescent="0.25">
      <c r="B9" s="3" t="s">
        <v>5</v>
      </c>
    </row>
    <row r="10" ht="42" customHeight="1" spans="2:2" x14ac:dyDescent="0.25">
      <c r="B10" s="3" t="s">
        <v>6</v>
      </c>
    </row>
    <row r="11" ht="42" customHeight="1" spans="2:2" x14ac:dyDescent="0.25">
      <c r="B11" s="3" t="s">
        <v>7</v>
      </c>
    </row>
    <row r="12" ht="42" customHeight="1" spans="2:2" x14ac:dyDescent="0.25">
      <c r="B12" s="3" t="s">
        <v>8</v>
      </c>
    </row>
    <row r="14" spans="2:2" x14ac:dyDescent="0.25">
      <c r="B14" s="2" t="s">
        <v>9</v>
      </c>
    </row>
    <row r="15" ht="42" customHeight="1" spans="2:2" x14ac:dyDescent="0.25">
      <c r="B15" s="3" t="s">
        <v>10</v>
      </c>
    </row>
    <row r="16" ht="42" customHeight="1" spans="2:2" x14ac:dyDescent="0.25">
      <c r="B16" s="3" t="s">
        <v>11</v>
      </c>
    </row>
    <row r="17" ht="42" customHeight="1" spans="2:2" x14ac:dyDescent="0.25">
      <c r="B17" s="3" t="s">
        <v>12</v>
      </c>
    </row>
    <row r="19" spans="2:2" x14ac:dyDescent="0.25">
      <c r="B19" s="2" t="s">
        <v>13</v>
      </c>
    </row>
    <row r="20" ht="42" customHeight="1" spans="2:2" x14ac:dyDescent="0.25">
      <c r="B20" s="3" t="s">
        <v>14</v>
      </c>
    </row>
  </sheetData>
  <mergeCells count="1">
    <mergeCell ref="A1:C1"/>
  </mergeCells>
  <pageMargins left="0.7" right="0.7" top="0.75" bottom="0.75" header="0.3" footer="0.3"/>
  <pageSetup orientation="portrait" horizontalDpi="4294967295" verticalDpi="4294967295" scale="100" fitToWidth="1" fitToHeight="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workbookViewId="0" showGridLines="0">
      <pane xSplit="1" ySplit="3" topLeftCell="B4" activePane="bottomRight" state="frozen"/>
      <selection pane="bottomRight"/>
    </sheetView>
  </sheetViews>
  <sheetFormatPr defaultRowHeight="15" outlineLevelRow="0" outlineLevelCol="0" x14ac:dyDescent="55"/>
  <cols>
    <col min="1" max="1" width="34" customWidth="1"/>
    <col min="2" max="14" width="10.5" customWidth="1"/>
  </cols>
  <sheetData>
    <row r="1" ht="56" customHeight="1" spans="1:14" x14ac:dyDescent="0.25">
      <c r="A1" s="4" t="s">
        <v>15</v>
      </c>
      <c r="B1" s="4"/>
      <c r="C1" s="4"/>
      <c r="D1" s="4"/>
      <c r="E1" s="4"/>
      <c r="F1" s="4"/>
      <c r="G1" s="4"/>
      <c r="H1" s="4"/>
      <c r="I1" s="4"/>
      <c r="J1" s="4"/>
      <c r="K1" s="4"/>
      <c r="L1" s="4"/>
      <c r="M1" s="4"/>
      <c r="N1" s="4"/>
    </row>
    <row r="2" spans="1:1" x14ac:dyDescent="0.25">
      <c r="A2" s="5" t="s">
        <v>16</v>
      </c>
    </row>
    <row r="4" spans="1:1" x14ac:dyDescent="0.25">
      <c r="A4" s="6" t="s">
        <v>17</v>
      </c>
    </row>
    <row r="5" spans="2:14" x14ac:dyDescent="0.25">
      <c r="B5" s="7" t="s">
        <v>18</v>
      </c>
      <c r="C5" s="7" t="s">
        <v>19</v>
      </c>
      <c r="D5" s="7" t="s">
        <v>20</v>
      </c>
      <c r="E5" s="7" t="s">
        <v>21</v>
      </c>
      <c r="F5" s="7" t="s">
        <v>22</v>
      </c>
      <c r="G5" s="7" t="s">
        <v>23</v>
      </c>
      <c r="H5" s="7" t="s">
        <v>24</v>
      </c>
      <c r="I5" s="7" t="s">
        <v>25</v>
      </c>
      <c r="J5" s="7" t="s">
        <v>26</v>
      </c>
      <c r="K5" s="7" t="s">
        <v>27</v>
      </c>
      <c r="L5" s="7" t="s">
        <v>28</v>
      </c>
      <c r="M5" s="7" t="s">
        <v>29</v>
      </c>
      <c r="N5" s="7" t="s">
        <v>30</v>
      </c>
    </row>
    <row r="6" spans="1:14" x14ac:dyDescent="0.25">
      <c r="A6" s="8" t="s">
        <v>31</v>
      </c>
      <c r="B6" s="9">
        <v>900</v>
      </c>
      <c r="C6" s="9">
        <v>900</v>
      </c>
      <c r="D6" s="9">
        <v>1000</v>
      </c>
      <c r="E6" s="9">
        <v>1050</v>
      </c>
      <c r="F6" s="9">
        <v>1100</v>
      </c>
      <c r="G6" s="9">
        <v>1150</v>
      </c>
      <c r="H6" s="9">
        <v>1100</v>
      </c>
      <c r="I6" s="9">
        <v>1050</v>
      </c>
      <c r="J6" s="9">
        <v>1000</v>
      </c>
      <c r="K6" s="9">
        <v>950</v>
      </c>
      <c r="L6" s="9">
        <v>900</v>
      </c>
      <c r="M6" s="9">
        <v>900</v>
      </c>
      <c r="N6" s="10">
        <f>SUM(B6:M6)</f>
      </c>
    </row>
    <row r="7" spans="1:14" x14ac:dyDescent="0.25">
      <c r="A7" s="8" t="s">
        <v>32</v>
      </c>
      <c r="B7" s="9">
        <v>480</v>
      </c>
      <c r="C7" s="9">
        <v>480</v>
      </c>
      <c r="D7" s="9">
        <v>500</v>
      </c>
      <c r="E7" s="9">
        <v>520</v>
      </c>
      <c r="F7" s="9">
        <v>540</v>
      </c>
      <c r="G7" s="9">
        <v>560</v>
      </c>
      <c r="H7" s="9">
        <v>540</v>
      </c>
      <c r="I7" s="9">
        <v>520</v>
      </c>
      <c r="J7" s="9">
        <v>500</v>
      </c>
      <c r="K7" s="9">
        <v>480</v>
      </c>
      <c r="L7" s="9">
        <v>440</v>
      </c>
      <c r="M7" s="9">
        <v>440</v>
      </c>
      <c r="N7" s="10">
        <f>SUM(B7:M7)</f>
      </c>
    </row>
    <row r="8" spans="1:14" x14ac:dyDescent="0.25">
      <c r="A8" s="8" t="s">
        <v>33</v>
      </c>
      <c r="B8" s="9">
        <v>1900</v>
      </c>
      <c r="C8" s="9">
        <v>1900</v>
      </c>
      <c r="D8" s="9">
        <v>2000</v>
      </c>
      <c r="E8" s="9">
        <v>2050</v>
      </c>
      <c r="F8" s="9">
        <v>2100</v>
      </c>
      <c r="G8" s="9">
        <v>2150</v>
      </c>
      <c r="H8" s="9">
        <v>2100</v>
      </c>
      <c r="I8" s="9">
        <v>2050</v>
      </c>
      <c r="J8" s="9">
        <v>2000</v>
      </c>
      <c r="K8" s="9">
        <v>1950</v>
      </c>
      <c r="L8" s="9">
        <v>1900</v>
      </c>
      <c r="M8" s="9">
        <v>1900</v>
      </c>
      <c r="N8" s="10">
        <f>SUM(B8:M8)</f>
      </c>
    </row>
    <row r="10" spans="1:1" x14ac:dyDescent="0.25">
      <c r="A10" s="6" t="s">
        <v>34</v>
      </c>
    </row>
    <row r="11" spans="2:4" x14ac:dyDescent="0.25">
      <c r="B11" s="7" t="s">
        <v>35</v>
      </c>
      <c r="C11" s="7" t="s">
        <v>36</v>
      </c>
      <c r="D11" s="7" t="s">
        <v>37</v>
      </c>
    </row>
    <row r="12" spans="1:4" x14ac:dyDescent="0.25">
      <c r="A12" s="11">
        <f>A6</f>
      </c>
      <c r="B12" s="12">
        <v>850</v>
      </c>
      <c r="C12" s="12">
        <v>520</v>
      </c>
      <c r="D12" s="13">
        <f>B12-C12</f>
      </c>
    </row>
    <row r="13" spans="1:4" x14ac:dyDescent="0.25">
      <c r="A13" s="11">
        <f>A7</f>
      </c>
      <c r="B13" s="12">
        <v>1200</v>
      </c>
      <c r="C13" s="12">
        <v>700</v>
      </c>
      <c r="D13" s="13">
        <f>B13-C13</f>
      </c>
    </row>
    <row r="14" spans="1:4" x14ac:dyDescent="0.25">
      <c r="A14" s="11">
        <f>A8</f>
      </c>
      <c r="B14" s="12">
        <v>95</v>
      </c>
      <c r="C14" s="12">
        <v>55</v>
      </c>
      <c r="D14" s="13">
        <f>B14-C14</f>
      </c>
    </row>
    <row r="16" spans="1:1" x14ac:dyDescent="0.25">
      <c r="A16" s="6" t="s">
        <v>38</v>
      </c>
    </row>
    <row r="17" spans="2:14" x14ac:dyDescent="0.25">
      <c r="B17" s="7" t="s">
        <v>18</v>
      </c>
      <c r="C17" s="7" t="s">
        <v>19</v>
      </c>
      <c r="D17" s="7" t="s">
        <v>20</v>
      </c>
      <c r="E17" s="7" t="s">
        <v>21</v>
      </c>
      <c r="F17" s="7" t="s">
        <v>22</v>
      </c>
      <c r="G17" s="7" t="s">
        <v>23</v>
      </c>
      <c r="H17" s="7" t="s">
        <v>24</v>
      </c>
      <c r="I17" s="7" t="s">
        <v>25</v>
      </c>
      <c r="J17" s="7" t="s">
        <v>26</v>
      </c>
      <c r="K17" s="7" t="s">
        <v>27</v>
      </c>
      <c r="L17" s="7" t="s">
        <v>28</v>
      </c>
      <c r="M17" s="7" t="s">
        <v>29</v>
      </c>
      <c r="N17" s="7" t="s">
        <v>30</v>
      </c>
    </row>
    <row r="18" spans="1:14" x14ac:dyDescent="0.25">
      <c r="A18" s="14" t="s">
        <v>39</v>
      </c>
      <c r="B18" s="15">
        <v>40</v>
      </c>
      <c r="C18" s="15">
        <v>40</v>
      </c>
      <c r="D18" s="15">
        <v>41</v>
      </c>
      <c r="E18" s="15">
        <v>42</v>
      </c>
      <c r="F18" s="15">
        <v>43</v>
      </c>
      <c r="G18" s="15">
        <v>44</v>
      </c>
      <c r="H18" s="15">
        <v>44</v>
      </c>
      <c r="I18" s="15">
        <v>43</v>
      </c>
      <c r="J18" s="15">
        <v>42</v>
      </c>
      <c r="K18" s="15">
        <v>42</v>
      </c>
      <c r="L18" s="15">
        <v>41</v>
      </c>
      <c r="M18" s="15">
        <v>40</v>
      </c>
      <c r="N18" s="16">
        <f>AVERAGE(B18:M18)</f>
      </c>
    </row>
    <row r="19" spans="1:2" x14ac:dyDescent="0.25">
      <c r="A19" s="14" t="s">
        <v>40</v>
      </c>
      <c r="B19" s="12">
        <v>72000</v>
      </c>
    </row>
    <row r="21" spans="1:1" x14ac:dyDescent="0.25">
      <c r="A21" s="6" t="s">
        <v>41</v>
      </c>
    </row>
    <row r="22" spans="2:14" x14ac:dyDescent="0.25">
      <c r="B22" s="7" t="s">
        <v>18</v>
      </c>
      <c r="C22" s="7" t="s">
        <v>19</v>
      </c>
      <c r="D22" s="7" t="s">
        <v>20</v>
      </c>
      <c r="E22" s="7" t="s">
        <v>21</v>
      </c>
      <c r="F22" s="7" t="s">
        <v>22</v>
      </c>
      <c r="G22" s="7" t="s">
        <v>23</v>
      </c>
      <c r="H22" s="7" t="s">
        <v>24</v>
      </c>
      <c r="I22" s="7" t="s">
        <v>25</v>
      </c>
      <c r="J22" s="7" t="s">
        <v>26</v>
      </c>
      <c r="K22" s="7" t="s">
        <v>27</v>
      </c>
      <c r="L22" s="7" t="s">
        <v>28</v>
      </c>
      <c r="M22" s="7" t="s">
        <v>29</v>
      </c>
      <c r="N22" s="7" t="s">
        <v>30</v>
      </c>
    </row>
    <row r="23" spans="1:14" x14ac:dyDescent="0.25">
      <c r="A23" s="8" t="s">
        <v>42</v>
      </c>
      <c r="B23" s="12">
        <v>45000</v>
      </c>
      <c r="C23" s="12">
        <v>45000</v>
      </c>
      <c r="D23" s="12">
        <v>45000</v>
      </c>
      <c r="E23" s="12">
        <v>45000</v>
      </c>
      <c r="F23" s="12">
        <v>45000</v>
      </c>
      <c r="G23" s="12">
        <v>45000</v>
      </c>
      <c r="H23" s="12">
        <v>45000</v>
      </c>
      <c r="I23" s="12">
        <v>45000</v>
      </c>
      <c r="J23" s="12">
        <v>45000</v>
      </c>
      <c r="K23" s="12">
        <v>45000</v>
      </c>
      <c r="L23" s="12">
        <v>45000</v>
      </c>
      <c r="M23" s="12">
        <v>45000</v>
      </c>
      <c r="N23" s="13">
        <f>SUM(B23:M23)</f>
      </c>
    </row>
    <row r="24" spans="1:14" x14ac:dyDescent="0.25">
      <c r="A24" s="8" t="s">
        <v>43</v>
      </c>
      <c r="B24" s="12">
        <v>40000</v>
      </c>
      <c r="C24" s="12">
        <v>40000</v>
      </c>
      <c r="D24" s="12">
        <v>40000</v>
      </c>
      <c r="E24" s="12">
        <v>40000</v>
      </c>
      <c r="F24" s="12">
        <v>40000</v>
      </c>
      <c r="G24" s="12">
        <v>40000</v>
      </c>
      <c r="H24" s="12">
        <v>40000</v>
      </c>
      <c r="I24" s="12">
        <v>40000</v>
      </c>
      <c r="J24" s="12">
        <v>40000</v>
      </c>
      <c r="K24" s="12">
        <v>40000</v>
      </c>
      <c r="L24" s="12">
        <v>40000</v>
      </c>
      <c r="M24" s="12">
        <v>40000</v>
      </c>
      <c r="N24" s="13">
        <f>SUM(B24:M24)</f>
      </c>
    </row>
    <row r="25" spans="1:14" x14ac:dyDescent="0.25">
      <c r="A25" s="8" t="s">
        <v>44</v>
      </c>
      <c r="B25" s="12">
        <v>38000</v>
      </c>
      <c r="C25" s="12">
        <v>38000</v>
      </c>
      <c r="D25" s="12">
        <v>38000</v>
      </c>
      <c r="E25" s="12">
        <v>38000</v>
      </c>
      <c r="F25" s="12">
        <v>38000</v>
      </c>
      <c r="G25" s="12">
        <v>38000</v>
      </c>
      <c r="H25" s="12">
        <v>38000</v>
      </c>
      <c r="I25" s="12">
        <v>38000</v>
      </c>
      <c r="J25" s="12">
        <v>38000</v>
      </c>
      <c r="K25" s="12">
        <v>38000</v>
      </c>
      <c r="L25" s="12">
        <v>38000</v>
      </c>
      <c r="M25" s="12">
        <v>38000</v>
      </c>
      <c r="N25" s="13">
        <f>SUM(B25:M25)</f>
      </c>
    </row>
    <row r="26" spans="1:14" x14ac:dyDescent="0.25">
      <c r="A26" s="8" t="s">
        <v>45</v>
      </c>
      <c r="B26" s="12">
        <v>12000</v>
      </c>
      <c r="C26" s="12">
        <v>12000</v>
      </c>
      <c r="D26" s="12">
        <v>12000</v>
      </c>
      <c r="E26" s="12">
        <v>12000</v>
      </c>
      <c r="F26" s="12">
        <v>12000</v>
      </c>
      <c r="G26" s="12">
        <v>12000</v>
      </c>
      <c r="H26" s="12">
        <v>12000</v>
      </c>
      <c r="I26" s="12">
        <v>12000</v>
      </c>
      <c r="J26" s="12">
        <v>12000</v>
      </c>
      <c r="K26" s="12">
        <v>12000</v>
      </c>
      <c r="L26" s="12">
        <v>12000</v>
      </c>
      <c r="M26" s="12">
        <v>12000</v>
      </c>
      <c r="N26" s="13">
        <f>SUM(B26:M26)</f>
      </c>
    </row>
    <row r="28" spans="1:1" x14ac:dyDescent="0.25">
      <c r="A28" s="6" t="s">
        <v>46</v>
      </c>
    </row>
    <row r="29" spans="2:4" x14ac:dyDescent="0.25">
      <c r="B29" s="7" t="s">
        <v>47</v>
      </c>
      <c r="C29" s="7" t="s">
        <v>35</v>
      </c>
      <c r="D29" s="7" t="s">
        <v>36</v>
      </c>
    </row>
    <row r="30" spans="1:4" x14ac:dyDescent="0.25">
      <c r="A30" s="11">
        <f>A6</f>
      </c>
      <c r="B30" s="9">
        <v>11000</v>
      </c>
      <c r="C30" s="12">
        <v>820</v>
      </c>
      <c r="D30" s="12">
        <v>515</v>
      </c>
    </row>
    <row r="31" spans="1:4" x14ac:dyDescent="0.25">
      <c r="A31" s="11">
        <f>A7</f>
      </c>
      <c r="B31" s="9">
        <v>5600</v>
      </c>
      <c r="C31" s="12">
        <v>1150</v>
      </c>
      <c r="D31" s="12">
        <v>690</v>
      </c>
    </row>
    <row r="32" spans="1:4" x14ac:dyDescent="0.25">
      <c r="A32" s="11">
        <f>A8</f>
      </c>
      <c r="B32" s="9">
        <v>22000</v>
      </c>
      <c r="C32" s="12">
        <v>92</v>
      </c>
      <c r="D32" s="12">
        <v>54</v>
      </c>
    </row>
    <row r="33" spans="1:2" x14ac:dyDescent="0.25">
      <c r="A33" s="14" t="s">
        <v>48</v>
      </c>
      <c r="B33" s="12">
        <v>2850000</v>
      </c>
    </row>
    <row r="34" spans="1:2" x14ac:dyDescent="0.25">
      <c r="A34" s="14" t="s">
        <v>49</v>
      </c>
      <c r="B34" s="12">
        <v>1560000</v>
      </c>
    </row>
  </sheetData>
  <mergeCells count="1">
    <mergeCell ref="A1:N1"/>
  </mergeCells>
  <pageMargins left="0.7" right="0.7" top="0.75" bottom="0.75" header="0.3" footer="0.3"/>
  <pageSetup orientation="portrait" horizontalDpi="4294967295" verticalDpi="4294967295" scale="100" fitToWidth="1" fitToHeight="1"/>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howGridLines="0">
      <pane xSplit="1" ySplit="3" topLeftCell="B4" activePane="bottomRight" state="frozen"/>
      <selection pane="bottomRight"/>
    </sheetView>
  </sheetViews>
  <sheetFormatPr defaultRowHeight="15" outlineLevelRow="0" outlineLevelCol="0" x14ac:dyDescent="55"/>
  <cols>
    <col min="1" max="1" width="34" customWidth="1"/>
    <col min="2" max="14" width="11" customWidth="1"/>
  </cols>
  <sheetData>
    <row r="1" ht="56" customHeight="1" spans="1:14" x14ac:dyDescent="0.25">
      <c r="A1" s="4" t="s">
        <v>50</v>
      </c>
      <c r="B1" s="4"/>
      <c r="C1" s="4"/>
      <c r="D1" s="4"/>
      <c r="E1" s="4"/>
      <c r="F1" s="4"/>
      <c r="G1" s="4"/>
      <c r="H1" s="4"/>
      <c r="I1" s="4"/>
      <c r="J1" s="4"/>
      <c r="K1" s="4"/>
      <c r="L1" s="4"/>
      <c r="M1" s="4"/>
      <c r="N1" s="4"/>
    </row>
    <row r="2" spans="1:1" x14ac:dyDescent="0.25">
      <c r="A2" s="5" t="s">
        <v>51</v>
      </c>
    </row>
    <row r="3" spans="2:14" x14ac:dyDescent="0.25">
      <c r="B3" s="7" t="s">
        <v>18</v>
      </c>
      <c r="C3" s="7" t="s">
        <v>19</v>
      </c>
      <c r="D3" s="7" t="s">
        <v>20</v>
      </c>
      <c r="E3" s="7" t="s">
        <v>21</v>
      </c>
      <c r="F3" s="7" t="s">
        <v>22</v>
      </c>
      <c r="G3" s="7" t="s">
        <v>23</v>
      </c>
      <c r="H3" s="7" t="s">
        <v>24</v>
      </c>
      <c r="I3" s="7" t="s">
        <v>25</v>
      </c>
      <c r="J3" s="7" t="s">
        <v>26</v>
      </c>
      <c r="K3" s="7" t="s">
        <v>27</v>
      </c>
      <c r="L3" s="7" t="s">
        <v>28</v>
      </c>
      <c r="M3" s="7" t="s">
        <v>29</v>
      </c>
      <c r="N3" s="7" t="s">
        <v>30</v>
      </c>
    </row>
    <row r="5" spans="1:1" x14ac:dyDescent="0.25">
      <c r="A5" s="14" t="s">
        <v>52</v>
      </c>
    </row>
    <row r="6" spans="1:14" x14ac:dyDescent="0.25">
      <c r="A6" s="17" t="s">
        <v>31</v>
      </c>
      <c r="B6" s="18">
        <f>Drivers!B6*Drivers!$B$12</f>
      </c>
      <c r="C6" s="18">
        <f>Drivers!C6*Drivers!$B$12</f>
      </c>
      <c r="D6" s="18">
        <f>Drivers!D6*Drivers!$B$12</f>
      </c>
      <c r="E6" s="18">
        <f>Drivers!E6*Drivers!$B$12</f>
      </c>
      <c r="F6" s="18">
        <f>Drivers!F6*Drivers!$B$12</f>
      </c>
      <c r="G6" s="18">
        <f>Drivers!G6*Drivers!$B$12</f>
      </c>
      <c r="H6" s="18">
        <f>Drivers!H6*Drivers!$B$12</f>
      </c>
      <c r="I6" s="18">
        <f>Drivers!I6*Drivers!$B$12</f>
      </c>
      <c r="J6" s="18">
        <f>Drivers!J6*Drivers!$B$12</f>
      </c>
      <c r="K6" s="18">
        <f>Drivers!K6*Drivers!$B$12</f>
      </c>
      <c r="L6" s="18">
        <f>Drivers!L6*Drivers!$B$12</f>
      </c>
      <c r="M6" s="18">
        <f>Drivers!M6*Drivers!$B$12</f>
      </c>
      <c r="N6" s="13">
        <f>SUM(B6:M6)</f>
      </c>
    </row>
    <row r="7" spans="1:14" x14ac:dyDescent="0.25">
      <c r="A7" s="17" t="s">
        <v>32</v>
      </c>
      <c r="B7" s="18">
        <f>Drivers!B7*Drivers!$B$13</f>
      </c>
      <c r="C7" s="18">
        <f>Drivers!C7*Drivers!$B$13</f>
      </c>
      <c r="D7" s="18">
        <f>Drivers!D7*Drivers!$B$13</f>
      </c>
      <c r="E7" s="18">
        <f>Drivers!E7*Drivers!$B$13</f>
      </c>
      <c r="F7" s="18">
        <f>Drivers!F7*Drivers!$B$13</f>
      </c>
      <c r="G7" s="18">
        <f>Drivers!G7*Drivers!$B$13</f>
      </c>
      <c r="H7" s="18">
        <f>Drivers!H7*Drivers!$B$13</f>
      </c>
      <c r="I7" s="18">
        <f>Drivers!I7*Drivers!$B$13</f>
      </c>
      <c r="J7" s="18">
        <f>Drivers!J7*Drivers!$B$13</f>
      </c>
      <c r="K7" s="18">
        <f>Drivers!K7*Drivers!$B$13</f>
      </c>
      <c r="L7" s="18">
        <f>Drivers!L7*Drivers!$B$13</f>
      </c>
      <c r="M7" s="18">
        <f>Drivers!M7*Drivers!$B$13</f>
      </c>
      <c r="N7" s="13">
        <f>SUM(B7:M7)</f>
      </c>
    </row>
    <row r="8" spans="1:14" x14ac:dyDescent="0.25">
      <c r="A8" s="17" t="s">
        <v>33</v>
      </c>
      <c r="B8" s="18">
        <f>Drivers!B8*Drivers!$B$14</f>
      </c>
      <c r="C8" s="18">
        <f>Drivers!C8*Drivers!$B$14</f>
      </c>
      <c r="D8" s="18">
        <f>Drivers!D8*Drivers!$B$14</f>
      </c>
      <c r="E8" s="18">
        <f>Drivers!E8*Drivers!$B$14</f>
      </c>
      <c r="F8" s="18">
        <f>Drivers!F8*Drivers!$B$14</f>
      </c>
      <c r="G8" s="18">
        <f>Drivers!G8*Drivers!$B$14</f>
      </c>
      <c r="H8" s="18">
        <f>Drivers!H8*Drivers!$B$14</f>
      </c>
      <c r="I8" s="18">
        <f>Drivers!I8*Drivers!$B$14</f>
      </c>
      <c r="J8" s="18">
        <f>Drivers!J8*Drivers!$B$14</f>
      </c>
      <c r="K8" s="18">
        <f>Drivers!K8*Drivers!$B$14</f>
      </c>
      <c r="L8" s="18">
        <f>Drivers!L8*Drivers!$B$14</f>
      </c>
      <c r="M8" s="18">
        <f>Drivers!M8*Drivers!$B$14</f>
      </c>
      <c r="N8" s="13">
        <f>SUM(B8:M8)</f>
      </c>
    </row>
    <row r="9" spans="1:14" x14ac:dyDescent="0.25">
      <c r="A9" s="14" t="s">
        <v>53</v>
      </c>
      <c r="B9" s="19">
        <f>SUM(B6:B8)</f>
      </c>
      <c r="C9" s="19">
        <f>SUM(C6:C8)</f>
      </c>
      <c r="D9" s="19">
        <f>SUM(D6:D8)</f>
      </c>
      <c r="E9" s="19">
        <f>SUM(E6:E8)</f>
      </c>
      <c r="F9" s="19">
        <f>SUM(F6:F8)</f>
      </c>
      <c r="G9" s="19">
        <f>SUM(G6:G8)</f>
      </c>
      <c r="H9" s="19">
        <f>SUM(H6:H8)</f>
      </c>
      <c r="I9" s="19">
        <f>SUM(I6:I8)</f>
      </c>
      <c r="J9" s="19">
        <f>SUM(J6:J8)</f>
      </c>
      <c r="K9" s="19">
        <f>SUM(K6:K8)</f>
      </c>
      <c r="L9" s="19">
        <f>SUM(L6:L8)</f>
      </c>
      <c r="M9" s="19">
        <f>SUM(M6:M8)</f>
      </c>
      <c r="N9" s="19">
        <f>SUM(B9:M9)</f>
      </c>
    </row>
    <row r="11" spans="1:1" x14ac:dyDescent="0.25">
      <c r="A11" s="14" t="s">
        <v>54</v>
      </c>
    </row>
    <row r="12" spans="1:14" x14ac:dyDescent="0.25">
      <c r="A12" s="17" t="s">
        <v>31</v>
      </c>
      <c r="B12" s="18">
        <f>Drivers!B6*Drivers!$C$12</f>
      </c>
      <c r="C12" s="18">
        <f>Drivers!C6*Drivers!$C$12</f>
      </c>
      <c r="D12" s="18">
        <f>Drivers!D6*Drivers!$C$12</f>
      </c>
      <c r="E12" s="18">
        <f>Drivers!E6*Drivers!$C$12</f>
      </c>
      <c r="F12" s="18">
        <f>Drivers!F6*Drivers!$C$12</f>
      </c>
      <c r="G12" s="18">
        <f>Drivers!G6*Drivers!$C$12</f>
      </c>
      <c r="H12" s="18">
        <f>Drivers!H6*Drivers!$C$12</f>
      </c>
      <c r="I12" s="18">
        <f>Drivers!I6*Drivers!$C$12</f>
      </c>
      <c r="J12" s="18">
        <f>Drivers!J6*Drivers!$C$12</f>
      </c>
      <c r="K12" s="18">
        <f>Drivers!K6*Drivers!$C$12</f>
      </c>
      <c r="L12" s="18">
        <f>Drivers!L6*Drivers!$C$12</f>
      </c>
      <c r="M12" s="18">
        <f>Drivers!M6*Drivers!$C$12</f>
      </c>
      <c r="N12" s="13">
        <f>SUM(B12:M12)</f>
      </c>
    </row>
    <row r="13" spans="1:14" x14ac:dyDescent="0.25">
      <c r="A13" s="17" t="s">
        <v>32</v>
      </c>
      <c r="B13" s="18">
        <f>Drivers!B7*Drivers!$C$13</f>
      </c>
      <c r="C13" s="18">
        <f>Drivers!C7*Drivers!$C$13</f>
      </c>
      <c r="D13" s="18">
        <f>Drivers!D7*Drivers!$C$13</f>
      </c>
      <c r="E13" s="18">
        <f>Drivers!E7*Drivers!$C$13</f>
      </c>
      <c r="F13" s="18">
        <f>Drivers!F7*Drivers!$C$13</f>
      </c>
      <c r="G13" s="18">
        <f>Drivers!G7*Drivers!$C$13</f>
      </c>
      <c r="H13" s="18">
        <f>Drivers!H7*Drivers!$C$13</f>
      </c>
      <c r="I13" s="18">
        <f>Drivers!I7*Drivers!$C$13</f>
      </c>
      <c r="J13" s="18">
        <f>Drivers!J7*Drivers!$C$13</f>
      </c>
      <c r="K13" s="18">
        <f>Drivers!K7*Drivers!$C$13</f>
      </c>
      <c r="L13" s="18">
        <f>Drivers!L7*Drivers!$C$13</f>
      </c>
      <c r="M13" s="18">
        <f>Drivers!M7*Drivers!$C$13</f>
      </c>
      <c r="N13" s="13">
        <f>SUM(B13:M13)</f>
      </c>
    </row>
    <row r="14" spans="1:14" x14ac:dyDescent="0.25">
      <c r="A14" s="17" t="s">
        <v>33</v>
      </c>
      <c r="B14" s="18">
        <f>Drivers!B8*Drivers!$C$14</f>
      </c>
      <c r="C14" s="18">
        <f>Drivers!C8*Drivers!$C$14</f>
      </c>
      <c r="D14" s="18">
        <f>Drivers!D8*Drivers!$C$14</f>
      </c>
      <c r="E14" s="18">
        <f>Drivers!E8*Drivers!$C$14</f>
      </c>
      <c r="F14" s="18">
        <f>Drivers!F8*Drivers!$C$14</f>
      </c>
      <c r="G14" s="18">
        <f>Drivers!G8*Drivers!$C$14</f>
      </c>
      <c r="H14" s="18">
        <f>Drivers!H8*Drivers!$C$14</f>
      </c>
      <c r="I14" s="18">
        <f>Drivers!I8*Drivers!$C$14</f>
      </c>
      <c r="J14" s="18">
        <f>Drivers!J8*Drivers!$C$14</f>
      </c>
      <c r="K14" s="18">
        <f>Drivers!K8*Drivers!$C$14</f>
      </c>
      <c r="L14" s="18">
        <f>Drivers!L8*Drivers!$C$14</f>
      </c>
      <c r="M14" s="18">
        <f>Drivers!M8*Drivers!$C$14</f>
      </c>
      <c r="N14" s="13">
        <f>SUM(B14:M14)</f>
      </c>
    </row>
    <row r="15" spans="1:14" x14ac:dyDescent="0.25">
      <c r="A15" s="14" t="s">
        <v>55</v>
      </c>
      <c r="B15" s="19">
        <f>SUM(B12:B14)</f>
      </c>
      <c r="C15" s="19">
        <f>SUM(C12:C14)</f>
      </c>
      <c r="D15" s="19">
        <f>SUM(D12:D14)</f>
      </c>
      <c r="E15" s="19">
        <f>SUM(E12:E14)</f>
      </c>
      <c r="F15" s="19">
        <f>SUM(F12:F14)</f>
      </c>
      <c r="G15" s="19">
        <f>SUM(G12:G14)</f>
      </c>
      <c r="H15" s="19">
        <f>SUM(H12:H14)</f>
      </c>
      <c r="I15" s="19">
        <f>SUM(I12:I14)</f>
      </c>
      <c r="J15" s="19">
        <f>SUM(J12:J14)</f>
      </c>
      <c r="K15" s="19">
        <f>SUM(K12:K14)</f>
      </c>
      <c r="L15" s="19">
        <f>SUM(L12:L14)</f>
      </c>
      <c r="M15" s="19">
        <f>SUM(M12:M14)</f>
      </c>
      <c r="N15" s="19">
        <f>SUM(B15:M15)</f>
      </c>
    </row>
    <row r="16" spans="1:14" x14ac:dyDescent="0.25">
      <c r="A16" s="14" t="s">
        <v>56</v>
      </c>
      <c r="B16" s="20">
        <f>B9-B15</f>
      </c>
      <c r="C16" s="20">
        <f>C9-C15</f>
      </c>
      <c r="D16" s="20">
        <f>D9-D15</f>
      </c>
      <c r="E16" s="20">
        <f>E9-E15</f>
      </c>
      <c r="F16" s="20">
        <f>F9-F15</f>
      </c>
      <c r="G16" s="20">
        <f>G9-G15</f>
      </c>
      <c r="H16" s="20">
        <f>H9-H15</f>
      </c>
      <c r="I16" s="20">
        <f>I9-I15</f>
      </c>
      <c r="J16" s="20">
        <f>J9-J15</f>
      </c>
      <c r="K16" s="20">
        <f>K9-K15</f>
      </c>
      <c r="L16" s="20">
        <f>L9-L15</f>
      </c>
      <c r="M16" s="20">
        <f>M9-M15</f>
      </c>
      <c r="N16" s="20">
        <f>SUM(B16:M16)</f>
      </c>
    </row>
    <row r="17" spans="1:14" x14ac:dyDescent="0.25">
      <c r="A17" s="21" t="s">
        <v>57</v>
      </c>
      <c r="B17" s="22">
        <f>IF(B9=0,0,B16/B9)</f>
      </c>
      <c r="C17" s="22">
        <f>IF(C9=0,0,C16/C9)</f>
      </c>
      <c r="D17" s="22">
        <f>IF(D9=0,0,D16/D9)</f>
      </c>
      <c r="E17" s="22">
        <f>IF(E9=0,0,E16/E9)</f>
      </c>
      <c r="F17" s="22">
        <f>IF(F9=0,0,F16/F9)</f>
      </c>
      <c r="G17" s="22">
        <f>IF(G9=0,0,G16/G9)</f>
      </c>
      <c r="H17" s="22">
        <f>IF(H9=0,0,H16/H9)</f>
      </c>
      <c r="I17" s="22">
        <f>IF(I9=0,0,I16/I9)</f>
      </c>
      <c r="J17" s="22">
        <f>IF(J9=0,0,J16/J9)</f>
      </c>
      <c r="K17" s="22">
        <f>IF(K9=0,0,K16/K9)</f>
      </c>
      <c r="L17" s="22">
        <f>IF(L9=0,0,L16/L9)</f>
      </c>
      <c r="M17" s="22">
        <f>IF(M9=0,0,M16/M9)</f>
      </c>
      <c r="N17" s="23">
        <f>IF(N9=0,0,N16/N9)</f>
      </c>
    </row>
    <row r="19" spans="1:1" x14ac:dyDescent="0.25">
      <c r="A19" s="14" t="s">
        <v>58</v>
      </c>
    </row>
    <row r="20" spans="1:14" x14ac:dyDescent="0.25">
      <c r="A20" s="17" t="s">
        <v>59</v>
      </c>
      <c r="B20" s="18">
        <f>Drivers!B18*Drivers!$B$19/12</f>
      </c>
      <c r="C20" s="18">
        <f>Drivers!C18*Drivers!$B$19/12</f>
      </c>
      <c r="D20" s="18">
        <f>Drivers!D18*Drivers!$B$19/12</f>
      </c>
      <c r="E20" s="18">
        <f>Drivers!E18*Drivers!$B$19/12</f>
      </c>
      <c r="F20" s="18">
        <f>Drivers!F18*Drivers!$B$19/12</f>
      </c>
      <c r="G20" s="18">
        <f>Drivers!G18*Drivers!$B$19/12</f>
      </c>
      <c r="H20" s="18">
        <f>Drivers!H18*Drivers!$B$19/12</f>
      </c>
      <c r="I20" s="18">
        <f>Drivers!I18*Drivers!$B$19/12</f>
      </c>
      <c r="J20" s="18">
        <f>Drivers!J18*Drivers!$B$19/12</f>
      </c>
      <c r="K20" s="18">
        <f>Drivers!K18*Drivers!$B$19/12</f>
      </c>
      <c r="L20" s="18">
        <f>Drivers!L18*Drivers!$B$19/12</f>
      </c>
      <c r="M20" s="18">
        <f>Drivers!M18*Drivers!$B$19/12</f>
      </c>
      <c r="N20" s="13">
        <f>SUM(B20:M20)</f>
      </c>
    </row>
    <row r="21" spans="1:14" x14ac:dyDescent="0.25">
      <c r="A21" s="17" t="s">
        <v>60</v>
      </c>
      <c r="B21" s="18">
        <f>SUM(Drivers!B23:B26)</f>
      </c>
      <c r="C21" s="18">
        <f>SUM(Drivers!C23:C26)</f>
      </c>
      <c r="D21" s="18">
        <f>SUM(Drivers!D23:D26)</f>
      </c>
      <c r="E21" s="18">
        <f>SUM(Drivers!E23:E26)</f>
      </c>
      <c r="F21" s="18">
        <f>SUM(Drivers!F23:F26)</f>
      </c>
      <c r="G21" s="18">
        <f>SUM(Drivers!G23:G26)</f>
      </c>
      <c r="H21" s="18">
        <f>SUM(Drivers!H23:H26)</f>
      </c>
      <c r="I21" s="18">
        <f>SUM(Drivers!I23:I26)</f>
      </c>
      <c r="J21" s="18">
        <f>SUM(Drivers!J23:J26)</f>
      </c>
      <c r="K21" s="18">
        <f>SUM(Drivers!K23:K26)</f>
      </c>
      <c r="L21" s="18">
        <f>SUM(Drivers!L23:L26)</f>
      </c>
      <c r="M21" s="18">
        <f>SUM(Drivers!M23:M26)</f>
      </c>
      <c r="N21" s="13">
        <f>SUM(B21:M21)</f>
      </c>
    </row>
    <row r="22" spans="1:14" x14ac:dyDescent="0.25">
      <c r="A22" s="14" t="s">
        <v>61</v>
      </c>
      <c r="B22" s="19">
        <f>B20+B21</f>
      </c>
      <c r="C22" s="19">
        <f>C20+C21</f>
      </c>
      <c r="D22" s="19">
        <f>D20+D21</f>
      </c>
      <c r="E22" s="19">
        <f>E20+E21</f>
      </c>
      <c r="F22" s="19">
        <f>F20+F21</f>
      </c>
      <c r="G22" s="19">
        <f>G20+G21</f>
      </c>
      <c r="H22" s="19">
        <f>H20+H21</f>
      </c>
      <c r="I22" s="19">
        <f>I20+I21</f>
      </c>
      <c r="J22" s="19">
        <f>J20+J21</f>
      </c>
      <c r="K22" s="19">
        <f>K20+K21</f>
      </c>
      <c r="L22" s="19">
        <f>L20+L21</f>
      </c>
      <c r="M22" s="19">
        <f>M20+M21</f>
      </c>
      <c r="N22" s="19">
        <f>SUM(B22:M22)</f>
      </c>
    </row>
    <row r="23" spans="1:14" x14ac:dyDescent="0.25">
      <c r="A23" s="14" t="s">
        <v>62</v>
      </c>
      <c r="B23" s="24">
        <f>B16-B22</f>
      </c>
      <c r="C23" s="24">
        <f>C16-C22</f>
      </c>
      <c r="D23" s="24">
        <f>D16-D22</f>
      </c>
      <c r="E23" s="24">
        <f>E16-E22</f>
      </c>
      <c r="F23" s="24">
        <f>F16-F22</f>
      </c>
      <c r="G23" s="24">
        <f>G16-G22</f>
      </c>
      <c r="H23" s="24">
        <f>H16-H22</f>
      </c>
      <c r="I23" s="24">
        <f>I16-I22</f>
      </c>
      <c r="J23" s="24">
        <f>J16-J22</f>
      </c>
      <c r="K23" s="24">
        <f>K16-K22</f>
      </c>
      <c r="L23" s="24">
        <f>L16-L22</f>
      </c>
      <c r="M23" s="24">
        <f>M16-M22</f>
      </c>
      <c r="N23" s="24">
        <f>SUM(B23:M23)</f>
      </c>
    </row>
    <row r="24" spans="1:14" x14ac:dyDescent="0.25">
      <c r="A24" s="21" t="s">
        <v>63</v>
      </c>
      <c r="B24" s="22">
        <f>IF(B9=0,0,B23/B9)</f>
      </c>
      <c r="C24" s="22">
        <f>IF(C9=0,0,C23/C9)</f>
      </c>
      <c r="D24" s="22">
        <f>IF(D9=0,0,D23/D9)</f>
      </c>
      <c r="E24" s="22">
        <f>IF(E9=0,0,E23/E9)</f>
      </c>
      <c r="F24" s="22">
        <f>IF(F9=0,0,F23/F9)</f>
      </c>
      <c r="G24" s="22">
        <f>IF(G9=0,0,G23/G9)</f>
      </c>
      <c r="H24" s="22">
        <f>IF(H9=0,0,H23/H9)</f>
      </c>
      <c r="I24" s="22">
        <f>IF(I9=0,0,I23/I9)</f>
      </c>
      <c r="J24" s="22">
        <f>IF(J9=0,0,J23/J9)</f>
      </c>
      <c r="K24" s="22">
        <f>IF(K9=0,0,K23/K9)</f>
      </c>
      <c r="L24" s="22">
        <f>IF(L9=0,0,L23/L9)</f>
      </c>
      <c r="M24" s="22">
        <f>IF(M9=0,0,M23/M9)</f>
      </c>
      <c r="N24" s="23">
        <f>IF(N9=0,0,N23/N9)</f>
      </c>
    </row>
  </sheetData>
  <mergeCells count="1">
    <mergeCell ref="A1:N1"/>
  </mergeCells>
  <pageMargins left="0.7" right="0.7" top="0.75" bottom="0.75" header="0.3" footer="0.3"/>
  <pageSetup orientation="portrait" horizontalDpi="4294967295" verticalDpi="4294967295" scale="100" fitToWidth="1" fitToHeight="1"/>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howGridLines="0"/>
  </sheetViews>
  <sheetFormatPr defaultRowHeight="15" outlineLevelRow="0" outlineLevelCol="0" x14ac:dyDescent="55"/>
  <cols>
    <col min="1" max="1" width="3" customWidth="1"/>
    <col min="2" max="2" width="40" customWidth="1"/>
    <col min="3" max="3" width="18" customWidth="1"/>
    <col min="4" max="4" width="40" customWidth="1"/>
  </cols>
  <sheetData>
    <row r="1" ht="56" customHeight="1" spans="1:4" x14ac:dyDescent="0.25">
      <c r="A1" s="4" t="s">
        <v>64</v>
      </c>
      <c r="B1" s="4"/>
      <c r="C1" s="4"/>
      <c r="D1" s="4"/>
    </row>
    <row r="2" spans="2:4" x14ac:dyDescent="0.25">
      <c r="B2" s="5" t="s">
        <v>65</v>
      </c>
      <c r="C2" s="5"/>
      <c r="D2" s="5"/>
    </row>
    <row r="4" ht="20" customHeight="1" spans="2:4" x14ac:dyDescent="0.25">
      <c r="B4" s="25" t="s">
        <v>66</v>
      </c>
      <c r="C4" s="26">
        <f>(Drivers!B30*(Drivers!C30-Drivers!D30)+Drivers!B31*(Drivers!C31-Drivers!D31)+Drivers!B32*(Drivers!C32-Drivers!D32))-Drivers!B33-Drivers!B34</f>
      </c>
      <c r="D4" s="27" t="s">
        <v>67</v>
      </c>
    </row>
    <row r="5" ht="20" customHeight="1" spans="2:4" x14ac:dyDescent="0.25">
      <c r="B5" s="28" t="s">
        <v>68</v>
      </c>
      <c r="C5" s="29">
        <f>(Drivers!N6-Drivers!B30)*(Drivers!C30-Drivers!D30)+(Drivers!N7-Drivers!B31)*(Drivers!C31-Drivers!D31)+(Drivers!N8-Drivers!B32)*(Drivers!C32-Drivers!D32)</f>
      </c>
      <c r="D5" s="30" t="s">
        <v>69</v>
      </c>
    </row>
    <row r="6" ht="20" customHeight="1" spans="2:4" x14ac:dyDescent="0.25">
      <c r="B6" s="31" t="s">
        <v>70</v>
      </c>
      <c r="C6" s="32">
        <f>Drivers!N6*(Drivers!B12-Drivers!C30)+Drivers!N7*(Drivers!B13-Drivers!C31)+Drivers!N8*(Drivers!B14-Drivers!C32)</f>
      </c>
      <c r="D6" s="27" t="s">
        <v>71</v>
      </c>
    </row>
    <row r="7" ht="20" customHeight="1" spans="2:4" x14ac:dyDescent="0.25">
      <c r="B7" s="28" t="s">
        <v>36</v>
      </c>
      <c r="C7" s="29">
        <f>Drivers!N6*(Drivers!D30-Drivers!C12)+Drivers!N7*(Drivers!D31-Drivers!C13)+Drivers!N8*(Drivers!D32-Drivers!C14)</f>
      </c>
      <c r="D7" s="30" t="s">
        <v>72</v>
      </c>
    </row>
    <row r="8" ht="20" customHeight="1" spans="2:4" x14ac:dyDescent="0.25">
      <c r="B8" s="31" t="s">
        <v>59</v>
      </c>
      <c r="C8" s="32">
        <f>-(Budget!N20-Drivers!B33)</f>
      </c>
      <c r="D8" s="27" t="s">
        <v>73</v>
      </c>
    </row>
    <row r="9" ht="20" customHeight="1" spans="2:4" x14ac:dyDescent="0.25">
      <c r="B9" s="28" t="s">
        <v>60</v>
      </c>
      <c r="C9" s="29">
        <f>-(Budget!N21-Drivers!B34)</f>
      </c>
      <c r="D9" s="30" t="s">
        <v>74</v>
      </c>
    </row>
    <row r="10" spans="2:4" x14ac:dyDescent="0.25">
      <c r="B10" s="33" t="s">
        <v>75</v>
      </c>
      <c r="C10" s="34">
        <f>Budget!N23</f>
      </c>
      <c r="D10" s="35"/>
    </row>
    <row r="12" spans="2:3" x14ac:dyDescent="0.25">
      <c r="B12" s="14" t="s">
        <v>76</v>
      </c>
      <c r="C12" s="36">
        <f>SUM(C4:C9)-C10</f>
      </c>
    </row>
  </sheetData>
  <mergeCells count="2">
    <mergeCell ref="A1:D1"/>
    <mergeCell ref="B2:D2"/>
  </mergeCells>
  <conditionalFormatting sqref="C12">
    <cfRule type="cellIs" dxfId="0" priority="1" operator="equal">
      <formula>0</formula>
    </cfRule>
    <cfRule type="cellIs" dxfId="1" priority="2" operator="notEqual">
      <formula>0</formula>
    </cfRule>
  </conditionalFormatting>
  <pageMargins left="0.7" right="0.7" top="0.75" bottom="0.75" header="0.3" footer="0.3"/>
  <pageSetup orientation="portrait" horizontalDpi="4294967295" verticalDpi="4294967295" scale="100" fitToWidth="1" fitToHeight="1"/>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howGridLines="0">
      <pane xSplit="1" ySplit="3" topLeftCell="B4" activePane="bottomRight" state="frozen"/>
      <selection pane="bottomRight"/>
    </sheetView>
  </sheetViews>
  <sheetFormatPr defaultRowHeight="15" outlineLevelRow="0" outlineLevelCol="0" x14ac:dyDescent="55"/>
  <cols>
    <col min="1" max="1" width="34" customWidth="1"/>
    <col min="2" max="14" width="11" customWidth="1"/>
  </cols>
  <sheetData>
    <row r="1" ht="56" customHeight="1" spans="1:14" x14ac:dyDescent="0.25">
      <c r="A1" s="4" t="s">
        <v>77</v>
      </c>
      <c r="B1" s="4"/>
      <c r="C1" s="4"/>
      <c r="D1" s="4"/>
      <c r="E1" s="4"/>
      <c r="F1" s="4"/>
      <c r="G1" s="4"/>
      <c r="H1" s="4"/>
      <c r="I1" s="4"/>
      <c r="J1" s="4"/>
      <c r="K1" s="4"/>
      <c r="L1" s="4"/>
      <c r="M1" s="4"/>
      <c r="N1" s="4"/>
    </row>
    <row r="2" spans="1:1" x14ac:dyDescent="0.25">
      <c r="A2" s="5" t="s">
        <v>78</v>
      </c>
    </row>
    <row r="3" spans="2:14" x14ac:dyDescent="0.25">
      <c r="B3" s="7" t="s">
        <v>18</v>
      </c>
      <c r="C3" s="7" t="s">
        <v>19</v>
      </c>
      <c r="D3" s="7" t="s">
        <v>20</v>
      </c>
      <c r="E3" s="7" t="s">
        <v>21</v>
      </c>
      <c r="F3" s="7" t="s">
        <v>22</v>
      </c>
      <c r="G3" s="7" t="s">
        <v>23</v>
      </c>
      <c r="H3" s="7" t="s">
        <v>24</v>
      </c>
      <c r="I3" s="7" t="s">
        <v>25</v>
      </c>
      <c r="J3" s="7" t="s">
        <v>26</v>
      </c>
      <c r="K3" s="7" t="s">
        <v>27</v>
      </c>
      <c r="L3" s="7" t="s">
        <v>28</v>
      </c>
      <c r="M3" s="7" t="s">
        <v>29</v>
      </c>
      <c r="N3" s="7" t="s">
        <v>30</v>
      </c>
    </row>
    <row r="5" spans="1:1" x14ac:dyDescent="0.25">
      <c r="A5" s="6" t="s">
        <v>52</v>
      </c>
    </row>
    <row r="6" spans="1:14" x14ac:dyDescent="0.25">
      <c r="A6" s="21" t="s">
        <v>79</v>
      </c>
      <c r="B6" s="37">
        <f>Budget!B9</f>
      </c>
      <c r="C6" s="37">
        <f>Budget!C9</f>
      </c>
      <c r="D6" s="37">
        <f>Budget!D9</f>
      </c>
      <c r="E6" s="37">
        <f>Budget!E9</f>
      </c>
      <c r="F6" s="37">
        <f>Budget!F9</f>
      </c>
      <c r="G6" s="37">
        <f>Budget!G9</f>
      </c>
      <c r="H6" s="37">
        <f>Budget!H9</f>
      </c>
      <c r="I6" s="37">
        <f>Budget!I9</f>
      </c>
      <c r="J6" s="37">
        <f>Budget!J9</f>
      </c>
      <c r="K6" s="37">
        <f>Budget!K9</f>
      </c>
      <c r="L6" s="37">
        <f>Budget!L9</f>
      </c>
      <c r="M6" s="37">
        <f>Budget!M9</f>
      </c>
      <c r="N6" s="13">
        <f>SUM(B6:M6)</f>
      </c>
    </row>
    <row r="7" spans="1:14" x14ac:dyDescent="0.25">
      <c r="A7" s="14" t="s">
        <v>80</v>
      </c>
      <c r="B7" s="12"/>
      <c r="C7" s="12"/>
      <c r="D7" s="12"/>
      <c r="E7" s="12"/>
      <c r="F7" s="12"/>
      <c r="G7" s="12"/>
      <c r="H7" s="12"/>
      <c r="I7" s="12"/>
      <c r="J7" s="12"/>
      <c r="K7" s="12"/>
      <c r="L7" s="12"/>
      <c r="M7" s="12"/>
      <c r="N7" s="13">
        <f>SUM(B7:M7)</f>
      </c>
    </row>
    <row r="8" spans="1:14" x14ac:dyDescent="0.25">
      <c r="A8" s="21" t="s">
        <v>81</v>
      </c>
      <c r="B8" s="38">
        <f>IF(B7=0,"",B7-B6)</f>
      </c>
      <c r="C8" s="38">
        <f>IF(C7=0,"",C7-C6)</f>
      </c>
      <c r="D8" s="38">
        <f>IF(D7=0,"",D7-D6)</f>
      </c>
      <c r="E8" s="38">
        <f>IF(E7=0,"",E7-E6)</f>
      </c>
      <c r="F8" s="38">
        <f>IF(F7=0,"",F7-F6)</f>
      </c>
      <c r="G8" s="38">
        <f>IF(G7=0,"",G7-G6)</f>
      </c>
      <c r="H8" s="38">
        <f>IF(H7=0,"",H7-H6)</f>
      </c>
      <c r="I8" s="38">
        <f>IF(I7=0,"",I7-I6)</f>
      </c>
      <c r="J8" s="38">
        <f>IF(J7=0,"",J7-J6)</f>
      </c>
      <c r="K8" s="38">
        <f>IF(K7=0,"",K7-K6)</f>
      </c>
      <c r="L8" s="38">
        <f>IF(L7=0,"",L7-L6)</f>
      </c>
      <c r="M8" s="38">
        <f>IF(M7=0,"",M7-M6)</f>
      </c>
      <c r="N8" s="38">
        <f>IF(N7=0,"",N7-N6)</f>
      </c>
    </row>
    <row r="9" spans="1:14" x14ac:dyDescent="0.25">
      <c r="A9" s="39" t="s">
        <v>82</v>
      </c>
      <c r="N9" s="40">
        <f>IF(N7=0,"awaiting actuals",IF(N7&gt;=N6,"ON PLAN",IF(ABS(N8)/N6&lt;=0.05,"WATCH","OFF PLAN")))</f>
      </c>
    </row>
    <row r="11" spans="1:1" x14ac:dyDescent="0.25">
      <c r="A11" s="6" t="s">
        <v>83</v>
      </c>
    </row>
    <row r="12" spans="1:14" x14ac:dyDescent="0.25">
      <c r="A12" s="21" t="s">
        <v>79</v>
      </c>
      <c r="B12" s="37">
        <f>Budget!B16</f>
      </c>
      <c r="C12" s="37">
        <f>Budget!C16</f>
      </c>
      <c r="D12" s="37">
        <f>Budget!D16</f>
      </c>
      <c r="E12" s="37">
        <f>Budget!E16</f>
      </c>
      <c r="F12" s="37">
        <f>Budget!F16</f>
      </c>
      <c r="G12" s="37">
        <f>Budget!G16</f>
      </c>
      <c r="H12" s="37">
        <f>Budget!H16</f>
      </c>
      <c r="I12" s="37">
        <f>Budget!I16</f>
      </c>
      <c r="J12" s="37">
        <f>Budget!J16</f>
      </c>
      <c r="K12" s="37">
        <f>Budget!K16</f>
      </c>
      <c r="L12" s="37">
        <f>Budget!L16</f>
      </c>
      <c r="M12" s="37">
        <f>Budget!M16</f>
      </c>
      <c r="N12" s="13">
        <f>SUM(B12:M12)</f>
      </c>
    </row>
    <row r="13" spans="1:14" x14ac:dyDescent="0.25">
      <c r="A13" s="14" t="s">
        <v>80</v>
      </c>
      <c r="B13" s="12"/>
      <c r="C13" s="12"/>
      <c r="D13" s="12"/>
      <c r="E13" s="12"/>
      <c r="F13" s="12"/>
      <c r="G13" s="12"/>
      <c r="H13" s="12"/>
      <c r="I13" s="12"/>
      <c r="J13" s="12"/>
      <c r="K13" s="12"/>
      <c r="L13" s="12"/>
      <c r="M13" s="12"/>
      <c r="N13" s="13">
        <f>SUM(B13:M13)</f>
      </c>
    </row>
    <row r="14" spans="1:14" x14ac:dyDescent="0.25">
      <c r="A14" s="21" t="s">
        <v>81</v>
      </c>
      <c r="B14" s="38">
        <f>IF(B13=0,"",B13-B12)</f>
      </c>
      <c r="C14" s="38">
        <f>IF(C13=0,"",C13-C12)</f>
      </c>
      <c r="D14" s="38">
        <f>IF(D13=0,"",D13-D12)</f>
      </c>
      <c r="E14" s="38">
        <f>IF(E13=0,"",E13-E12)</f>
      </c>
      <c r="F14" s="38">
        <f>IF(F13=0,"",F13-F12)</f>
      </c>
      <c r="G14" s="38">
        <f>IF(G13=0,"",G13-G12)</f>
      </c>
      <c r="H14" s="38">
        <f>IF(H13=0,"",H13-H12)</f>
      </c>
      <c r="I14" s="38">
        <f>IF(I13=0,"",I13-I12)</f>
      </c>
      <c r="J14" s="38">
        <f>IF(J13=0,"",J13-J12)</f>
      </c>
      <c r="K14" s="38">
        <f>IF(K13=0,"",K13-K12)</f>
      </c>
      <c r="L14" s="38">
        <f>IF(L13=0,"",L13-L12)</f>
      </c>
      <c r="M14" s="38">
        <f>IF(M13=0,"",M13-M12)</f>
      </c>
      <c r="N14" s="38">
        <f>IF(N13=0,"",N13-N12)</f>
      </c>
    </row>
    <row r="15" spans="1:14" x14ac:dyDescent="0.25">
      <c r="A15" s="39" t="s">
        <v>82</v>
      </c>
      <c r="N15" s="40">
        <f>IF(N13=0,"awaiting actuals",IF(N13&gt;=N12,"ON PLAN",IF(ABS(N14)/N12&lt;=0.05,"WATCH","OFF PLAN")))</f>
      </c>
    </row>
    <row r="17" spans="1:1" x14ac:dyDescent="0.25">
      <c r="A17" s="6" t="s">
        <v>62</v>
      </c>
    </row>
    <row r="18" spans="1:14" x14ac:dyDescent="0.25">
      <c r="A18" s="21" t="s">
        <v>79</v>
      </c>
      <c r="B18" s="37">
        <f>Budget!B23</f>
      </c>
      <c r="C18" s="37">
        <f>Budget!C23</f>
      </c>
      <c r="D18" s="37">
        <f>Budget!D23</f>
      </c>
      <c r="E18" s="37">
        <f>Budget!E23</f>
      </c>
      <c r="F18" s="37">
        <f>Budget!F23</f>
      </c>
      <c r="G18" s="37">
        <f>Budget!G23</f>
      </c>
      <c r="H18" s="37">
        <f>Budget!H23</f>
      </c>
      <c r="I18" s="37">
        <f>Budget!I23</f>
      </c>
      <c r="J18" s="37">
        <f>Budget!J23</f>
      </c>
      <c r="K18" s="37">
        <f>Budget!K23</f>
      </c>
      <c r="L18" s="37">
        <f>Budget!L23</f>
      </c>
      <c r="M18" s="37">
        <f>Budget!M23</f>
      </c>
      <c r="N18" s="13">
        <f>SUM(B18:M18)</f>
      </c>
    </row>
    <row r="19" spans="1:14" x14ac:dyDescent="0.25">
      <c r="A19" s="14" t="s">
        <v>80</v>
      </c>
      <c r="B19" s="12"/>
      <c r="C19" s="12"/>
      <c r="D19" s="12"/>
      <c r="E19" s="12"/>
      <c r="F19" s="12"/>
      <c r="G19" s="12"/>
      <c r="H19" s="12"/>
      <c r="I19" s="12"/>
      <c r="J19" s="12"/>
      <c r="K19" s="12"/>
      <c r="L19" s="12"/>
      <c r="M19" s="12"/>
      <c r="N19" s="13">
        <f>SUM(B19:M19)</f>
      </c>
    </row>
    <row r="20" spans="1:14" x14ac:dyDescent="0.25">
      <c r="A20" s="21" t="s">
        <v>81</v>
      </c>
      <c r="B20" s="38">
        <f>IF(B19=0,"",B19-B18)</f>
      </c>
      <c r="C20" s="38">
        <f>IF(C19=0,"",C19-C18)</f>
      </c>
      <c r="D20" s="38">
        <f>IF(D19=0,"",D19-D18)</f>
      </c>
      <c r="E20" s="38">
        <f>IF(E19=0,"",E19-E18)</f>
      </c>
      <c r="F20" s="38">
        <f>IF(F19=0,"",F19-F18)</f>
      </c>
      <c r="G20" s="38">
        <f>IF(G19=0,"",G19-G18)</f>
      </c>
      <c r="H20" s="38">
        <f>IF(H19=0,"",H19-H18)</f>
      </c>
      <c r="I20" s="38">
        <f>IF(I19=0,"",I19-I18)</f>
      </c>
      <c r="J20" s="38">
        <f>IF(J19=0,"",J19-J18)</f>
      </c>
      <c r="K20" s="38">
        <f>IF(K19=0,"",K19-K18)</f>
      </c>
      <c r="L20" s="38">
        <f>IF(L19=0,"",L19-L18)</f>
      </c>
      <c r="M20" s="38">
        <f>IF(M19=0,"",M19-M18)</f>
      </c>
      <c r="N20" s="38">
        <f>IF(N19=0,"",N19-N18)</f>
      </c>
    </row>
    <row r="21" spans="1:14" x14ac:dyDescent="0.25">
      <c r="A21" s="39" t="s">
        <v>82</v>
      </c>
      <c r="N21" s="40">
        <f>IF(N19=0,"awaiting actuals",IF(N19&gt;=N18,"ON PLAN",IF(ABS(N20)/N18&lt;=0.05,"WATCH","OFF PLAN")))</f>
      </c>
    </row>
  </sheetData>
  <mergeCells count="1">
    <mergeCell ref="A1:N1"/>
  </mergeCells>
  <conditionalFormatting sqref="N9">
    <cfRule type="containsText" dxfId="2" priority="1">
      <formula>NOT(ISERROR(SEARCH("OFF PLAN",N9)))</formula>
    </cfRule>
    <cfRule type="containsText" dxfId="3" priority="2">
      <formula>NOT(ISERROR(SEARCH("WATCH",N9)))</formula>
    </cfRule>
    <cfRule type="containsText" dxfId="4" priority="3">
      <formula>NOT(ISERROR(SEARCH("ON PLAN",N9)))</formula>
    </cfRule>
  </conditionalFormatting>
  <conditionalFormatting sqref="N15">
    <cfRule type="containsText" dxfId="5" priority="1">
      <formula>NOT(ISERROR(SEARCH("OFF PLAN",N15)))</formula>
    </cfRule>
    <cfRule type="containsText" dxfId="6" priority="2">
      <formula>NOT(ISERROR(SEARCH("WATCH",N15)))</formula>
    </cfRule>
    <cfRule type="containsText" dxfId="7" priority="3">
      <formula>NOT(ISERROR(SEARCH("ON PLAN",N15)))</formula>
    </cfRule>
  </conditionalFormatting>
  <conditionalFormatting sqref="N21">
    <cfRule type="containsText" dxfId="8" priority="1">
      <formula>NOT(ISERROR(SEARCH("OFF PLAN",N21)))</formula>
    </cfRule>
    <cfRule type="containsText" dxfId="9" priority="2">
      <formula>NOT(ISERROR(SEARCH("WATCH",N21)))</formula>
    </cfRule>
    <cfRule type="containsText" dxfId="10" priority="3">
      <formula>NOT(ISERROR(SEARCH("ON PLAN",N21)))</formula>
    </cfRule>
  </conditionalFormatting>
  <pageMargins left="0.7" right="0.7" top="0.75" bottom="0.75" header="0.3" footer="0.3"/>
  <pageSetup orientation="portrait" horizontalDpi="4294967295" verticalDpi="4294967295" scale="100" fitToWidth="1" fitToHeight="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Start Here</vt:lpstr>
      <vt:lpstr>Drivers</vt:lpstr>
      <vt:lpstr>Budget</vt:lpstr>
      <vt:lpstr>Bridge</vt:lpstr>
      <vt:lpstr>Variance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Helm Advisory</dc:creator>
  <dc:title/>
  <dc:subject/>
  <dc:description/>
  <cp:keywords/>
  <cp:category/>
  <cp:lastModifiedBy>Unknown</cp:lastModifiedBy>
  <dcterms:created xsi:type="dcterms:W3CDTF">2026-07-18T17:22:25Z</dcterms:created>
  <dcterms:modified xsi:type="dcterms:W3CDTF">2026-07-18T17:22:25Z</dcterms:modified>
</cp:coreProperties>
</file>